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30" windowWidth="20115" windowHeight="8010" activeTab="7"/>
  </bookViews>
  <sheets>
    <sheet name="Introduction" sheetId="10" r:id="rId1"/>
    <sheet name="Full Calculations" sheetId="2" r:id="rId2"/>
    <sheet name="Chillers" sheetId="8" r:id="rId3"/>
    <sheet name="Cool stores" sheetId="7" r:id="rId4"/>
    <sheet name="Irrigation" sheetId="6" r:id="rId5"/>
    <sheet name="Hydro coolers" sheetId="5" r:id="rId6"/>
    <sheet name="Other operations" sheetId="9" r:id="rId7"/>
    <sheet name="Top Ten" sheetId="4" r:id="rId8"/>
  </sheets>
  <calcPr calcId="145621"/>
</workbook>
</file>

<file path=xl/calcChain.xml><?xml version="1.0" encoding="utf-8"?>
<calcChain xmlns="http://schemas.openxmlformats.org/spreadsheetml/2006/main">
  <c r="L26" i="9"/>
  <c r="M26" s="1"/>
  <c r="H24"/>
  <c r="L24" s="1"/>
  <c r="M24" s="1"/>
  <c r="H23"/>
  <c r="L23" s="1"/>
  <c r="M23" s="1"/>
  <c r="H22"/>
  <c r="L22" s="1"/>
  <c r="F22"/>
  <c r="I21"/>
  <c r="L21" s="1"/>
  <c r="M21" s="1"/>
  <c r="H20"/>
  <c r="L20" s="1"/>
  <c r="M20" s="1"/>
  <c r="H18"/>
  <c r="L18" s="1"/>
  <c r="M18" s="1"/>
  <c r="H17"/>
  <c r="L17" s="1"/>
  <c r="M17" s="1"/>
  <c r="L16"/>
  <c r="M16" s="1"/>
  <c r="H15"/>
  <c r="L15" s="1"/>
  <c r="F15"/>
  <c r="L14"/>
  <c r="M14" s="1"/>
  <c r="K13"/>
  <c r="L13" s="1"/>
  <c r="M13" s="1"/>
  <c r="L12"/>
  <c r="J11"/>
  <c r="L11" s="1"/>
  <c r="M11" s="1"/>
  <c r="J10"/>
  <c r="L10" s="1"/>
  <c r="M10" s="1"/>
  <c r="J9"/>
  <c r="L9" s="1"/>
  <c r="M9" s="1"/>
  <c r="J8"/>
  <c r="L8" s="1"/>
  <c r="M8" s="1"/>
  <c r="J7"/>
  <c r="L7" s="1"/>
  <c r="M7" s="1"/>
  <c r="L6"/>
  <c r="M6" s="1"/>
  <c r="L5"/>
  <c r="M5" s="1"/>
  <c r="H4"/>
  <c r="L4" s="1"/>
  <c r="M4" s="1"/>
  <c r="J3"/>
  <c r="H3"/>
  <c r="F3"/>
  <c r="H12" i="8"/>
  <c r="L12" s="1"/>
  <c r="M12" s="1"/>
  <c r="L11"/>
  <c r="L10"/>
  <c r="M10" s="1"/>
  <c r="L9"/>
  <c r="M9" s="1"/>
  <c r="H8"/>
  <c r="L8" s="1"/>
  <c r="M8" s="1"/>
  <c r="H7"/>
  <c r="L7" s="1"/>
  <c r="F7"/>
  <c r="L6"/>
  <c r="L5"/>
  <c r="M5" s="1"/>
  <c r="H4"/>
  <c r="L4" s="1"/>
  <c r="F4"/>
  <c r="H3"/>
  <c r="L3" s="1"/>
  <c r="F3"/>
  <c r="L19" i="7"/>
  <c r="H18"/>
  <c r="L18" s="1"/>
  <c r="M18" s="1"/>
  <c r="H17"/>
  <c r="L17" s="1"/>
  <c r="M17" s="1"/>
  <c r="H16"/>
  <c r="L16" s="1"/>
  <c r="M16" s="1"/>
  <c r="L15"/>
  <c r="L14"/>
  <c r="M14" s="1"/>
  <c r="H13"/>
  <c r="L13" s="1"/>
  <c r="M13" s="1"/>
  <c r="K12"/>
  <c r="H12"/>
  <c r="H11"/>
  <c r="L11" s="1"/>
  <c r="F11"/>
  <c r="L10"/>
  <c r="M10" s="1"/>
  <c r="H9"/>
  <c r="L9" s="1"/>
  <c r="M9" s="1"/>
  <c r="H8"/>
  <c r="L8" s="1"/>
  <c r="M8" s="1"/>
  <c r="H7"/>
  <c r="L7" s="1"/>
  <c r="M7" s="1"/>
  <c r="H6"/>
  <c r="L6" s="1"/>
  <c r="M6" s="1"/>
  <c r="L5"/>
  <c r="M5" s="1"/>
  <c r="L4"/>
  <c r="M4" s="1"/>
  <c r="H3"/>
  <c r="L3" s="1"/>
  <c r="M3" s="1"/>
  <c r="L17" i="6"/>
  <c r="I16"/>
  <c r="L16" s="1"/>
  <c r="M16" s="1"/>
  <c r="L14"/>
  <c r="M14" s="1"/>
  <c r="L13"/>
  <c r="M13" s="1"/>
  <c r="H12"/>
  <c r="L12" s="1"/>
  <c r="F12"/>
  <c r="I11"/>
  <c r="H11"/>
  <c r="F11"/>
  <c r="H10"/>
  <c r="L10" s="1"/>
  <c r="M10" s="1"/>
  <c r="H9"/>
  <c r="L9" s="1"/>
  <c r="F9"/>
  <c r="H8"/>
  <c r="L8" s="1"/>
  <c r="M8" s="1"/>
  <c r="L7"/>
  <c r="M7" s="1"/>
  <c r="L6"/>
  <c r="H5"/>
  <c r="L5" s="1"/>
  <c r="M5" s="1"/>
  <c r="H4"/>
  <c r="L4" s="1"/>
  <c r="M4" s="1"/>
  <c r="H3"/>
  <c r="L3" s="1"/>
  <c r="M3" s="1"/>
  <c r="H10" i="5"/>
  <c r="L10" s="1"/>
  <c r="M10" s="1"/>
  <c r="H9"/>
  <c r="L9" s="1"/>
  <c r="M9" s="1"/>
  <c r="L8"/>
  <c r="M8" s="1"/>
  <c r="L7"/>
  <c r="M7" s="1"/>
  <c r="H6"/>
  <c r="L6" s="1"/>
  <c r="M6" s="1"/>
  <c r="L5"/>
  <c r="F5"/>
  <c r="M5" s="1"/>
  <c r="H4"/>
  <c r="L4" s="1"/>
  <c r="M4" s="1"/>
  <c r="L3"/>
  <c r="M3" s="1"/>
  <c r="L3" i="9" l="1"/>
  <c r="M3" s="1"/>
  <c r="M15"/>
  <c r="M22"/>
  <c r="L11" i="6"/>
  <c r="M11" s="1"/>
  <c r="M12"/>
  <c r="M9"/>
  <c r="M11" i="7"/>
  <c r="L12"/>
  <c r="M12" s="1"/>
  <c r="M4" i="8"/>
  <c r="M7"/>
  <c r="M3"/>
  <c r="H12" i="4"/>
  <c r="J12" s="1"/>
  <c r="K12" s="1"/>
  <c r="H67" i="2"/>
  <c r="F65"/>
  <c r="H65"/>
  <c r="H11" i="4"/>
  <c r="J11" s="1"/>
  <c r="K11" s="1"/>
  <c r="F11"/>
  <c r="H10"/>
  <c r="J10" s="1"/>
  <c r="K10" s="1"/>
  <c r="J5"/>
  <c r="K5" s="1"/>
  <c r="J6"/>
  <c r="K6" s="1"/>
  <c r="H13"/>
  <c r="H9"/>
  <c r="H8"/>
  <c r="J8" s="1"/>
  <c r="I7"/>
  <c r="H7"/>
  <c r="J7" s="1"/>
  <c r="H4"/>
  <c r="L76" i="2"/>
  <c r="L67"/>
  <c r="L64"/>
  <c r="L65"/>
  <c r="L66"/>
  <c r="L60"/>
  <c r="L61"/>
  <c r="L53"/>
  <c r="L54"/>
  <c r="L46"/>
  <c r="L47"/>
  <c r="L41"/>
  <c r="L42"/>
  <c r="L44"/>
  <c r="L39"/>
  <c r="L34"/>
  <c r="L35"/>
  <c r="L30"/>
  <c r="L24"/>
  <c r="L25"/>
  <c r="L19"/>
  <c r="L20"/>
  <c r="L18"/>
  <c r="L14"/>
  <c r="L15"/>
  <c r="L5"/>
  <c r="M5" s="1"/>
  <c r="L6"/>
  <c r="M6" s="1"/>
  <c r="J13" i="4" l="1"/>
  <c r="K13" s="1"/>
  <c r="J9"/>
  <c r="K9" s="1"/>
  <c r="K7"/>
  <c r="J4"/>
  <c r="K4" s="1"/>
  <c r="K8"/>
  <c r="M76" i="2"/>
  <c r="H68" l="1"/>
  <c r="L68" s="1"/>
  <c r="M61"/>
  <c r="M60" l="1"/>
  <c r="H57" l="1"/>
  <c r="L57" s="1"/>
  <c r="H51" l="1"/>
  <c r="L51" s="1"/>
  <c r="H52"/>
  <c r="L52" s="1"/>
  <c r="H49"/>
  <c r="L49" l="1"/>
  <c r="M49" s="1"/>
  <c r="H21"/>
  <c r="H22"/>
  <c r="L22" s="1"/>
  <c r="M22" s="1"/>
  <c r="L21" l="1"/>
  <c r="M21" s="1"/>
  <c r="H74"/>
  <c r="L74" s="1"/>
  <c r="M46" l="1"/>
  <c r="H48" l="1"/>
  <c r="M24"/>
  <c r="L48" l="1"/>
  <c r="M48" s="1"/>
  <c r="H26"/>
  <c r="L26" l="1"/>
  <c r="M26" s="1"/>
  <c r="H72"/>
  <c r="L72" s="1"/>
  <c r="F72"/>
  <c r="F56" l="1"/>
  <c r="H56"/>
  <c r="L56" s="1"/>
  <c r="M56" l="1"/>
  <c r="H73"/>
  <c r="L73" s="1"/>
  <c r="H50"/>
  <c r="L50" s="1"/>
  <c r="F13"/>
  <c r="H13"/>
  <c r="L13" s="1"/>
  <c r="H45"/>
  <c r="M42"/>
  <c r="H43"/>
  <c r="H59"/>
  <c r="L59" s="1"/>
  <c r="F59"/>
  <c r="H55"/>
  <c r="L55" s="1"/>
  <c r="M30"/>
  <c r="M19"/>
  <c r="L43" l="1"/>
  <c r="M43" s="1"/>
  <c r="L45"/>
  <c r="M45" s="1"/>
  <c r="M13"/>
  <c r="F58"/>
  <c r="I58"/>
  <c r="H58"/>
  <c r="L58" l="1"/>
  <c r="K40"/>
  <c r="L40" s="1"/>
  <c r="H38"/>
  <c r="L38" s="1"/>
  <c r="H37"/>
  <c r="L37" s="1"/>
  <c r="K32"/>
  <c r="K78" s="1"/>
  <c r="H32"/>
  <c r="H33"/>
  <c r="L33" s="1"/>
  <c r="L32" l="1"/>
  <c r="M34"/>
  <c r="H28"/>
  <c r="L28" s="1"/>
  <c r="H27"/>
  <c r="L27" s="1"/>
  <c r="H16" l="1"/>
  <c r="L16" s="1"/>
  <c r="F16"/>
  <c r="H70"/>
  <c r="L70" s="1"/>
  <c r="M16" l="1"/>
  <c r="I63" l="1"/>
  <c r="L63" l="1"/>
  <c r="M63" s="1"/>
  <c r="I78"/>
  <c r="I71"/>
  <c r="L71" s="1"/>
  <c r="F44" l="1"/>
  <c r="H36"/>
  <c r="L36" s="1"/>
  <c r="H31"/>
  <c r="L31" s="1"/>
  <c r="F31"/>
  <c r="H29"/>
  <c r="L29" s="1"/>
  <c r="M32"/>
  <c r="H23"/>
  <c r="L23" s="1"/>
  <c r="H4"/>
  <c r="L4" l="1"/>
  <c r="M31"/>
  <c r="J11"/>
  <c r="L11" s="1"/>
  <c r="J10"/>
  <c r="L10" s="1"/>
  <c r="J7"/>
  <c r="J8"/>
  <c r="L8" s="1"/>
  <c r="J9"/>
  <c r="L9" s="1"/>
  <c r="L7" l="1"/>
  <c r="J78"/>
  <c r="M18"/>
  <c r="M23"/>
  <c r="M25"/>
  <c r="M27"/>
  <c r="M28"/>
  <c r="M29"/>
  <c r="M33"/>
  <c r="M36"/>
  <c r="M37"/>
  <c r="M38"/>
  <c r="M40"/>
  <c r="M41"/>
  <c r="M44"/>
  <c r="M47"/>
  <c r="M50"/>
  <c r="M51"/>
  <c r="M52"/>
  <c r="M54"/>
  <c r="M55"/>
  <c r="M57"/>
  <c r="M58"/>
  <c r="M59"/>
  <c r="M65"/>
  <c r="M66"/>
  <c r="M67"/>
  <c r="M68"/>
  <c r="M70"/>
  <c r="M71"/>
  <c r="M72"/>
  <c r="M73"/>
  <c r="M74"/>
  <c r="M14"/>
  <c r="M7"/>
  <c r="M8"/>
  <c r="M9"/>
  <c r="M10"/>
  <c r="M11"/>
  <c r="H17"/>
  <c r="H12"/>
  <c r="F12"/>
  <c r="F78" s="1"/>
  <c r="F3"/>
  <c r="J3"/>
  <c r="H3"/>
  <c r="M4"/>
  <c r="L12" l="1"/>
  <c r="H78"/>
  <c r="J80" s="1"/>
  <c r="L17"/>
  <c r="M17" s="1"/>
  <c r="L3"/>
  <c r="M3" s="1"/>
  <c r="M12"/>
  <c r="L78" l="1"/>
  <c r="M78" s="1"/>
</calcChain>
</file>

<file path=xl/sharedStrings.xml><?xml version="1.0" encoding="utf-8"?>
<sst xmlns="http://schemas.openxmlformats.org/spreadsheetml/2006/main" count="1235" uniqueCount="431">
  <si>
    <t>Opportunity Name</t>
  </si>
  <si>
    <t>Plant Area</t>
  </si>
  <si>
    <t>Description</t>
  </si>
  <si>
    <t>Project Type</t>
  </si>
  <si>
    <t>Comments</t>
  </si>
  <si>
    <t>Calculation Description</t>
  </si>
  <si>
    <t>Savings ($)</t>
  </si>
  <si>
    <t>Project Cost ($) CAPEX</t>
  </si>
  <si>
    <t>Project cost ($)
OPEX</t>
  </si>
  <si>
    <t>Electricity Savings (GJ/y)</t>
  </si>
  <si>
    <t>Diesel Savings (GJ/y)</t>
  </si>
  <si>
    <t>LPG Savings (GJ/y)</t>
  </si>
  <si>
    <t>payback years</t>
  </si>
  <si>
    <t>Boiler Management system</t>
  </si>
  <si>
    <t>Boiler</t>
  </si>
  <si>
    <t>Energy Efficiency</t>
  </si>
  <si>
    <t>Economisers</t>
  </si>
  <si>
    <t>Use waste heat to pre heat combustion air before feeding in to the boiler</t>
  </si>
  <si>
    <t xml:space="preserve">Total dissolved solids (TDS) control, and boiler blowdown </t>
  </si>
  <si>
    <t xml:space="preserve"> Blowdown heat recovery </t>
  </si>
  <si>
    <t xml:space="preserve">Install a flash vessel to recover waste heat from boiler blow down </t>
  </si>
  <si>
    <t>Solar hot water</t>
  </si>
  <si>
    <t>Leaks</t>
  </si>
  <si>
    <t>Chillers</t>
  </si>
  <si>
    <t>Investigate possibility of using Absorption Chillers</t>
  </si>
  <si>
    <t>Irrigation</t>
  </si>
  <si>
    <t xml:space="preserve">The air circulation can be reduced using a VSD on the fans which will reduce cold air loss in the cool room and save energy at the chillers </t>
  </si>
  <si>
    <t>Energy efficiency</t>
  </si>
  <si>
    <t>White paint will reflect the sun light and lower the temperature gradient between outside and inside</t>
  </si>
  <si>
    <t>Insulation</t>
  </si>
  <si>
    <t>Metal halide high bays can be replaced with inductive fluoros and then lux controls can be applied to reduce lighting energy</t>
  </si>
  <si>
    <t>Energy efficiency + reduction of losses</t>
  </si>
  <si>
    <t>Tractor fuel efficiency monitoring program</t>
  </si>
  <si>
    <t>Maintenance</t>
  </si>
  <si>
    <t>Establish efficiency benchmarks for tractor fleet and monitor progress toward efficiency goals</t>
  </si>
  <si>
    <t>Preventative maintenance program</t>
  </si>
  <si>
    <t>Pump efficiency measurement and target setting for efficiencies</t>
  </si>
  <si>
    <t>Rapid closing doors on the cool store</t>
  </si>
  <si>
    <t>Reduce energy loss</t>
  </si>
  <si>
    <t>Renewable energy source</t>
  </si>
  <si>
    <t>Solar bore pumps</t>
  </si>
  <si>
    <t>Energy source</t>
  </si>
  <si>
    <t>Cold water tank insulation</t>
  </si>
  <si>
    <t>LED or Inductive high bays linked with sensors</t>
  </si>
  <si>
    <t>Metal halide high bays can be replaced with inductive fluoros to enable fast switch on and sensor controls. The same can be achieved with LED tubes replacing fluoro T8s.</t>
  </si>
  <si>
    <t>Equipment switch off at breaks</t>
  </si>
  <si>
    <t>Energy control</t>
  </si>
  <si>
    <t>Truck seal during loading</t>
  </si>
  <si>
    <t>Energy usage efficiency</t>
  </si>
  <si>
    <t>Heat exchange cold water with incoming fresh water</t>
  </si>
  <si>
    <t>Chiller unit rationalisation</t>
  </si>
  <si>
    <t>Power Factor correction</t>
  </si>
  <si>
    <t>Peak load reduction</t>
  </si>
  <si>
    <t>Processing</t>
  </si>
  <si>
    <t>Flumes</t>
  </si>
  <si>
    <t>Electricity supply</t>
  </si>
  <si>
    <t>Off-peak and week-end energy storage</t>
  </si>
  <si>
    <t>Energy efficiency and cost efficiency</t>
  </si>
  <si>
    <t>Energy recovery from cold waste</t>
  </si>
  <si>
    <t>Energy and resource efficiency</t>
  </si>
  <si>
    <t>Cool stores</t>
  </si>
  <si>
    <t xml:space="preserve">Processing </t>
  </si>
  <si>
    <t>Old cool store upgrades to improve insulation</t>
  </si>
  <si>
    <t xml:space="preserve">Addition of skylights </t>
  </si>
  <si>
    <t>Sheds</t>
  </si>
  <si>
    <t>A central switch to all equipment running on the lines will enable savings of equipment running during breaks</t>
  </si>
  <si>
    <t>Glycol cooling storage</t>
  </si>
  <si>
    <t>Use time of low electrical tariff and periods when solar electricity cannot be used,  to store cooling in the form of a glycol or salt block</t>
  </si>
  <si>
    <t>Hydro cooler</t>
  </si>
  <si>
    <t>Insulation of exposed cooling water pipes</t>
  </si>
  <si>
    <t>Cleaning of electric motors</t>
  </si>
  <si>
    <t>Electric forklifts</t>
  </si>
  <si>
    <t>Energy storage</t>
  </si>
  <si>
    <t>Alternative energy 
sources</t>
  </si>
  <si>
    <t>Use electric pumps over diesel where possible</t>
  </si>
  <si>
    <t>Savings of about 50% of energy and 40% of the cost of pumping are possible in using electric over diesel pumps.</t>
  </si>
  <si>
    <t>Improve pump couplings</t>
  </si>
  <si>
    <t>Replace T8s with LED tubes  for purpose lighting</t>
  </si>
  <si>
    <t>Solar array to reduce energy consumption and peak demand</t>
  </si>
  <si>
    <t>Employ solar energy collection with an array on the south bank of the dam</t>
  </si>
  <si>
    <t>Reduce dynamic head at the pumps</t>
  </si>
  <si>
    <t>Rebuild the pump pipework to be straight flow through with minimum corners and maximum pipe width</t>
  </si>
  <si>
    <t>Reduce power demand on irrigation pumps with VSDs</t>
  </si>
  <si>
    <t>Replace 400W metal halide high bays with 200W inductively coupled H/Bs</t>
  </si>
  <si>
    <t>Movement detector switches in cool stores</t>
  </si>
  <si>
    <t>Lighting controls</t>
  </si>
  <si>
    <t>Cooling efficiency</t>
  </si>
  <si>
    <t>Apply VSD to AHU fans</t>
  </si>
  <si>
    <t>Sun shield for chiller units</t>
  </si>
  <si>
    <t>Chiller fan demand reduction</t>
  </si>
  <si>
    <t>Solar panels on roof</t>
  </si>
  <si>
    <t>Demand reduction</t>
  </si>
  <si>
    <t>Awnings on north facing buildings</t>
  </si>
  <si>
    <t>Lighting</t>
  </si>
  <si>
    <t>Irrigation booster pumps</t>
  </si>
  <si>
    <t>Diesel pump cooling efficiency</t>
  </si>
  <si>
    <t>Demand management system</t>
  </si>
  <si>
    <t>Cold water heat exchange</t>
  </si>
  <si>
    <t>energy recovery</t>
  </si>
  <si>
    <t>Loss prevention</t>
  </si>
  <si>
    <t>Solar energy absorption chiller system</t>
  </si>
  <si>
    <t>Cycle cool room temperature settings</t>
  </si>
  <si>
    <t xml:space="preserve">Increase cooling during the night time and allow cool rooms to rise in temperature during the day to save energy and move consumption to off-peak. </t>
  </si>
  <si>
    <t>Move from R22 refrigerants</t>
  </si>
  <si>
    <t xml:space="preserve">Replace R22 with less polluting alternatives </t>
  </si>
  <si>
    <t>Set up forklift movement controls</t>
  </si>
  <si>
    <t>Fluoro T8 tube replacement with T5s or LEDs</t>
  </si>
  <si>
    <t>Use of air curtains at cool store openings</t>
  </si>
  <si>
    <t>Clean out main pipe works</t>
  </si>
  <si>
    <t>Improve flow and reduce frictional losses in main pipe work with maintenance systems (regular disinfection and cleaning)</t>
  </si>
  <si>
    <t>Replace room fans with external barrel fans and ducts</t>
  </si>
  <si>
    <t>$2/W installed, 6h/day over 300 d/y x 20 y</t>
  </si>
  <si>
    <t>Assumptions</t>
  </si>
  <si>
    <t>25c/kWh = $69.44/GJ
all solar energy replaces that bought from the grid</t>
  </si>
  <si>
    <t>41 kWh/shift (service $250/y)
LPG 17 L/shift (service $1500/y)</t>
  </si>
  <si>
    <t>Other Savings ($)</t>
  </si>
  <si>
    <t>25c/kWh = $69.44/GJ and LPG $1/L = $38.9/GJ</t>
  </si>
  <si>
    <t>Set up a fan cycling system or VSDs on all fans so that they even out the demand and maintain heat exchange</t>
  </si>
  <si>
    <t>Evening out of operation save 4% energy
VSD saves 15% of energy by fan motors</t>
  </si>
  <si>
    <t>VSD operating on a bank of 
6 x 0.45 kW condenser fans</t>
  </si>
  <si>
    <t>Assume operation of chiller 250 days
Chiller cooling at COP = 2.0</t>
  </si>
  <si>
    <t>Radiant energy 1120W/m2 at 53% IR
Ave 0.593kW/m2 x 2m2 x 6h/d x 250 d/y</t>
  </si>
  <si>
    <t>Costs and savings are per electric forklift 
operating 250 x8 hour shifts per year</t>
  </si>
  <si>
    <t>20 kW system installed</t>
  </si>
  <si>
    <t>Refs</t>
  </si>
  <si>
    <t>Yale Materials Handling Corp.</t>
  </si>
  <si>
    <t>Chiller COP = 2.0
Cool store is run 365 days per year
Ambient to cool store temperature difference is 23 C
Cost of power is 25c/kWh</t>
  </si>
  <si>
    <t>Insulation and cooling loss can be reduced with floor insulation  using a 10mm rubber roll stuck to the concrete base</t>
  </si>
  <si>
    <t>Cool room floor insulation</t>
  </si>
  <si>
    <t>Using a cool store with a floor area of 156 m2.</t>
  </si>
  <si>
    <t>Greenhouse 
emissions</t>
  </si>
  <si>
    <t>Savings estimated at 50% of convective losses that total 8% of the total cooling load, calculated at 1.3 GJ/day</t>
  </si>
  <si>
    <t>Rain water collection</t>
  </si>
  <si>
    <t>Irrigation use</t>
  </si>
  <si>
    <t>Pumping reduction</t>
  </si>
  <si>
    <t>Potential benefit when bore water is a primary source of irrigation water</t>
  </si>
  <si>
    <t>VSD installed cost = $195/kW plus temperature control system at $300  which saves an estimated 25% of fan power demand. Assumed fan usage is 50% of time over 35 weeks/y</t>
  </si>
  <si>
    <t>25c/kWh = cost of power</t>
  </si>
  <si>
    <t>http://www.engineeringtoolbox.com/thermal-conductivity-d_429.html</t>
  </si>
  <si>
    <t>The chiller use 41,833 KW/hr a year @ an average cost of $0.25 KW/hr  =$10,458.25</t>
  </si>
  <si>
    <t>COP for old units at 0.7 and the new unit 3.0
Running both systems at 50% of time over 30 weeks per year</t>
  </si>
  <si>
    <t>Old chiller's COP = 0.7
New scroll compressor COP = 3.0
Actual drive kW at 80%of max.</t>
  </si>
  <si>
    <t>5L/hr X 4Hr X 7day X 20 weeks   = 2800 L/year     @$1.50 / l = $4,200</t>
  </si>
  <si>
    <t>http://www.ledlightingaustralia.net.au/LED-Tube-Lights-C06/1500-mm-5ftTube25-WATTS-LEDTUBE-1500-25W.html</t>
  </si>
  <si>
    <t>Energy sources</t>
  </si>
  <si>
    <t>10 kW system using evacuated tube panels at $6,000 per kWr</t>
  </si>
  <si>
    <t>Solar energy collected = 10kW x 2,000 h/year
COP of the absorption system is 0.6
Cost of power saved is 25c/kWh</t>
  </si>
  <si>
    <t>Solar Cooling in Aust. By Kohlenbach and Dennis - Ecolibrium PP32, December 2010</t>
  </si>
  <si>
    <t>All of the waste heat is able to be utilised in the absorption chiller. COP of the conventional compression chillers averages 2.0.</t>
  </si>
  <si>
    <t>Paint roof white over the cool room and the chillers</t>
  </si>
  <si>
    <t xml:space="preserve">Variable speed drive applied to the cool room evaporator fans </t>
  </si>
  <si>
    <t>Assuming compressor is a 7.5KW running at a 70% load running 56hr a week, 48 week a year. – 14112 kWh/ year (51GJ) - at $0.20 per kWh = $2822.4</t>
  </si>
  <si>
    <t>Calculation on 100 m2 of roofing.</t>
  </si>
  <si>
    <t>NXTCool Zone from Nutech Paint</t>
  </si>
  <si>
    <t>Costs estimated at $15/L and a coverage of 16m2/L with two coats = $188 + painter at $200.</t>
  </si>
  <si>
    <t>Cool store evaporative fans produce 15% of energy input into heat in the room</t>
  </si>
  <si>
    <t>Chiller operation 50% of the day 7 days x 30 weeks per year at 150 W avoided. Cost of barrel fan and ducting estimated for one room at $1500</t>
  </si>
  <si>
    <t>Fans run 70% of 24 h/7d/30 w/y
VSD cost = $250/kW + $200/kW installation</t>
  </si>
  <si>
    <t>http://www.airah.org.au/imis15_prod/Content_Files/EcoLibrium/2013/Apr13/EcoApril13_Forum.pdf</t>
  </si>
  <si>
    <t xml:space="preserve">Use of plastic strips to prevent air movement when cool room doors are open </t>
  </si>
  <si>
    <t>Plastic curtains</t>
  </si>
  <si>
    <t>Australian Refrigeration and Air Conditioning Vol 2.</t>
  </si>
  <si>
    <t>Cool room efficiency</t>
  </si>
  <si>
    <t>70% saving of cold air losses of 35 MJ/day
Capital cost $2,500 + $1,500 installation
Running cost ( doorway linked) at $200 p.a.</t>
  </si>
  <si>
    <t>70% of 35 MJ/day x 250 d/.y at $69.44 per GJ</t>
  </si>
  <si>
    <t>Temperature cycling will work when the off-peak tariff operates and there is considerable heat capacity in the cool room contents (ie uninsulated concrete flooring).</t>
  </si>
  <si>
    <t>Energy savings in cooling = delta T ambient of 15 K x 150 MJ plus
Cost savings of extra cooling of 3K x 150 MJ at $27.8/GJ</t>
  </si>
  <si>
    <t>Heat capacity in total is 150 MJ/K
Temperature cycle is 3 K (0.5 over night to 3.5 at end of day)
Cost of implementation is PLC on temp control programmable for $5,000</t>
  </si>
  <si>
    <t>10 kWh/day at 250 days operating per year = energy loss
80% of this is saved = 2,000 kWh/y at25c/kWh = $500/y</t>
  </si>
  <si>
    <t>Conduction loss in cool store superstructure 10 kWh/d
The cost of construction of internal PU foam walls and ceiling  saves 80% of this.
Construction cost is $5,000</t>
  </si>
  <si>
    <t>Dispatch - cool stores</t>
  </si>
  <si>
    <t>N/A</t>
  </si>
  <si>
    <t>Losses due to a lack of sealing = 30% of an open doorway = 42 MJ/day
250 operating days per year
COP of refrigeration system = 0.7</t>
  </si>
  <si>
    <t>This can be a very efficient way of saving energy costs</t>
  </si>
  <si>
    <t>N/D</t>
  </si>
  <si>
    <t>Cost savings = 100*0.25*10*365/2</t>
  </si>
  <si>
    <t>Assume Power factor is corrected from 0.7 to 0.95 on a 100 kVA supply running on average at 50 kVA
Peak kVA charge is $10/kW/day
Cost of PF correction is $25,000</t>
  </si>
  <si>
    <t>LED lights enable rapid start longer life and the opportunity to use ambient light level switching.</t>
  </si>
  <si>
    <t>Replace a diesel with an electric pump</t>
  </si>
  <si>
    <t>Replacement of old chiller compressors</t>
  </si>
  <si>
    <t>Any chiller system over 15 years old can be economically replaced with a new more efficient unit</t>
  </si>
  <si>
    <t>The combination of 3 old 7.5 kWunits into one new 10 kW chiller
CAPEX based on Coolpak system 40 plus $4,500 installation</t>
  </si>
  <si>
    <t>Replacement of a 7 kW compressor at COP of 0.7 with a new 2 kW unit at COP of 3.</t>
  </si>
  <si>
    <t>A 7 kW compressor at 80% of capacity for 30 h/week x 50 w/y = 8,400 kWh
A replacement system at 2 kW for the same operating period = 2,400 kWh
Saving = 6,000 kWh =21.6 GJ</t>
  </si>
  <si>
    <t>Link evaporator fan operation to door opening</t>
  </si>
  <si>
    <t>Evaporator fans do not run when the doorway is open as they assist in circulating the air out through the doorway</t>
  </si>
  <si>
    <t>Reed switch is placed on the door which is connected to the power source for the evaporator fans.</t>
  </si>
  <si>
    <t>Doorway losses are reduced by 30% during opening 
doorway losses total 8% or 1.3 GJ of cooling load/day</t>
  </si>
  <si>
    <t>Doorway losses of energy are reduced by 30% of 8% of 1.3 GJ/day = 0.0431 GJ/day
Cool store operation is during work days (250 per year)
Savings = 0.031 x 250 GJ/y = 7.8 GJ/y</t>
  </si>
  <si>
    <t>Current duty cycle is full flow 50%, 3/4 flow 25% and 1/2 flow 25% of the time
The current flow control system is a throttle valve</t>
  </si>
  <si>
    <t xml:space="preserve">ETSU Good Practice Guide Vol 2
Energy savings with electric motors and drives
</t>
  </si>
  <si>
    <t>Irrigation pump 37 kW at 80% capacity = 29.6 kW for 28 h/week x 40 w/y gives 33,152 kWh/y
Savings with VSD in duty cycle = 36% = 11,935 kWh/y
VSD cost at $3,500 + $1,200 pressure meter + $3,000 for installation</t>
  </si>
  <si>
    <t>Current main is 75mm and is 100 m long
Head at a flow rate of 30 L/sec is 164 m (450 kPa)
Main diameter is increased to 150mm head = 1.6 m
Total main flow is 20 ML/y</t>
  </si>
  <si>
    <t xml:space="preserve">Pump World dynamic head calculator
http://www.pumpworld.com/total-dynamic-head-calculator.htm
</t>
  </si>
  <si>
    <t>Total flow through the main is 20 ML/y. Energy saving is 430 kPa x 20,000 kg/y = 8.6 GJ/y
Main replacement cost at $28/m.</t>
  </si>
  <si>
    <t>Solar system for a pump station</t>
  </si>
  <si>
    <t>This is the calculation for one lamp. If you have more lamps multiply by the number of lamps.                                                                                            Calculator in work book</t>
  </si>
  <si>
    <t>Cost of Peak electricity $0.30 per KW/Hr                          Off Peak is $0.10 per Kwan hour        at present the chiller run use 60% peak    and 40% off Peak              The new system would run 30% peak and 70% off peak                                                                                                    The system use a  10Kw chiller cooling a 15m x 8m @ 1 C Cool room - and use 41, 833 KW/Hr per year</t>
  </si>
  <si>
    <t>saving based on  Best Practice Guide
Steam, Hot Water &amp; Process Heating -- Sustainability Vic</t>
  </si>
  <si>
    <t>Hydro cooler thermal insulation</t>
  </si>
  <si>
    <t>Conduction Q= k delta T. A/s (where Q is the heat flow, T degrees K, A is the surface area and s is the thickness) = 18x24x0.05/0.02 = 1.1 kW per flanged leg x 8 legs = 8.8 kW 
Radiation loss at 2C and delta T 24C ~ 150 W/m2 x 30m2 = 4.5 kW for hydro cooler
Steel pipe work radiative loss = at 150 W/m2 x 0.6 m(200mm pipe) x 20m = 1.8 kW</t>
  </si>
  <si>
    <t>Various types of insulation can be applied from lagging, to stick-on and spray on insulation. The costs vary and access and cleanliness are key considerations</t>
  </si>
  <si>
    <t>Thermal insulation of cold water buffer vessels</t>
  </si>
  <si>
    <t>Insulation of exposed surfaces and stands for cooling vessels</t>
  </si>
  <si>
    <t>Conduction losses of 1.1kW per stand leg = 4.4 kW
Radiant loss from exposed surfaces at 150 W/m2 x 32m2 = 4.8kW
80% saved by insulation of stand and vessel walls</t>
  </si>
  <si>
    <t>http://en.wikipedia.org/wiki/List_of_thermal_conductivities</t>
  </si>
  <si>
    <t>Chiller VSDs</t>
  </si>
  <si>
    <t>Kirby-Titan information</t>
  </si>
  <si>
    <t>5 kW array costs $2.50/W including installation (using STC subsidies)
The pump operates 8 hours/day 30 weeks of the year using 6,720 kWh/y at 80% of capacity all of which is saved by the solar system</t>
  </si>
  <si>
    <t>NSW Farm Innovation Program 2013 - Solar Pumping Systems</t>
  </si>
  <si>
    <t>5kW x 1 h/day x 250 days per year = 1,250 kWh/y is lost
100% saving is achieved by setting up a switch connected to the sub board that is turned off as personnel  leave for breaks. Estimated cost is $400 per switch installed.</t>
  </si>
  <si>
    <t>New EC motor for irrigation pump system</t>
  </si>
  <si>
    <t>EC motor replacing a 75kW old motor may be reduced to 70 kW</t>
  </si>
  <si>
    <t>Product and Process Design
http://www.seas.upenn.edu/~dlewin/FOCAPD_2004/LECTURE_06_Equipment_Sizing_and_Capital_Cost_Estimation.pdf</t>
  </si>
  <si>
    <t>Conduction Q= k delta T. A/s (where Q is the heat flow, T degrees K, A is the surface area and s is the thickness) = 18x24x0.05/0.02 = 1.1 kW per flanged leg x 4 legs = 4.4 kW 
Radiation loss at 6C and delta T 24C ~ 150 W/m2 x 12m2  of walls = 1.8 kW for a 10m3 tank
Steel pipe work radiative loss = at 150 W/m2 x 0.6 m(200mm pipe) x 10m = 0.9 kW</t>
  </si>
  <si>
    <t>Losses measured of 10L/min with a temperature of 2C were estimated during hydro cooler operation</t>
  </si>
  <si>
    <t>Energy loss  reduction</t>
  </si>
  <si>
    <t>Plastic blind cost = $500 fitted
COP refrigeration = 2.0
80% saving of cold water loss through blinds</t>
  </si>
  <si>
    <t>Cold water refrigeration losses = 10L/min x 20K x 4.12 kJ/kg.K x 60 min/h
= 50 MJ/h
Saving 80% of loss = 40 MJ/h / COP of refrigeration of 2.0 = 20 MJ/h
= 40 GJ/y of electricity to the chiller</t>
  </si>
  <si>
    <t>Potential energy saved = 100,000 L/d x 4.12 x 14K = 5,880 MJ/day
Heat exchanger recovery at 46% = 2,704 MJ/day = 751 kWh/day
COP refrigeration system = 2.0 actual refrigeration saving = 372 kWh/day
= 93,000 kWh/ 250 day year</t>
  </si>
  <si>
    <t>Cooling water = 100 kL/day
Temperature = 6C outgoing, 20C incoming
Exchanger efficiency 46% 
Cost of exchanger $12,000 + insulated tank = $5,500 + plumbing and controls = $10,000</t>
  </si>
  <si>
    <t>Reduce the number of evaporator fans</t>
  </si>
  <si>
    <t>Cool rooms</t>
  </si>
  <si>
    <t>Calculation for one bank of 6 x 0.45 kW fans at an efficiency of 80% replaced with 1 x 2.5 kW fan at 90% efficiency</t>
  </si>
  <si>
    <t>Fan energy consumption saving per bank = 10% of 2.7 kW = 0.27 kW 
Refrigeration load reduction of 0.27 kW of heat per bank /COP of 2.0 = 0.14 kW
Cool room operation of 40 hours/week x 50 weeks per year = 820 kWh/y</t>
  </si>
  <si>
    <t>2.5 kW fan cost $850
Installation $850
COP of refrigeration chiller = 2.0</t>
  </si>
  <si>
    <t>Cold water recycling</t>
  </si>
  <si>
    <t>Cold flumes</t>
  </si>
  <si>
    <t>Cold water used for hydro coolers and fluming can be filtered and recycled to reduce refrigeration loads</t>
  </si>
  <si>
    <t>Recycling</t>
  </si>
  <si>
    <t>Cooling energy used in cooling unrecycled water is 6,000 L/h x 4.12 kJ/kg.K x T (25-2) = 570 MJ/h. Refrigeration energy is 285 MJ/h.
Recycling this water through a filter system saves 80% of this energy = 228 MJ/h = 912 GJ/year</t>
  </si>
  <si>
    <t xml:space="preserve">COP of refrigeration system is 2.0
COP = 2.0
Chilled water used = 6,000 L/h
Filtration and treatment for recycling costs $35,000 + $12,000 per year in chemical and maintenance </t>
  </si>
  <si>
    <t>Assume 16 hours per day on
6 days per week, 30 weeks per year
4 hours per day saved by switching
Cost per luminaire installed = $480</t>
  </si>
  <si>
    <t>Wind power source</t>
  </si>
  <si>
    <t>Batteries for energy storage</t>
  </si>
  <si>
    <t>Skylights can complement high bay lights and allow reduced lighting levels where it is switchable</t>
  </si>
  <si>
    <t>Assume skylights allow 4 hours per day of general lighting switch off.
Assume 40 x 150W LED high bays are set up to be switchable by a lux detector</t>
  </si>
  <si>
    <t>40 x 150 W high bays demand 6 kW
Switch off of high bays for 4 hours per day saves 6,000 kWh/year
Cost of installation of polycarbonate clear roofing over an area of 355m2 =~ $11,000 (incl. Installation)</t>
  </si>
  <si>
    <t>Glycol cool storage 2</t>
  </si>
  <si>
    <t>Chillers run at a total of 50 kW to cool glycol tank over 16 hours during the weekend giving 800 kWh of cooling energy at COP of 1.5 = 1200 kWh or 4.3 GJ of sensible cooling from solar power (min 50 kW PV rating). Savings of 2.9 GJ/week</t>
  </si>
  <si>
    <t xml:space="preserve">Assume: COP of chillers is 1.5
Cost of plumbing and control gear and tank is $800/kW
50 kW of solar power is available for 8 hours per day on weekends
</t>
  </si>
  <si>
    <t>150 W x 5 m x 2h/day x 150 days/y = 225 kWh/y saving 80% = 180 kWh/y</t>
  </si>
  <si>
    <t>Pipe lagging cost $250 and saves 80% of the heat transfer
Radiant heat/cool losses 150W/m
COP of vac cooler = 1.0</t>
  </si>
  <si>
    <t xml:space="preserve">Submersible at 5 kW in the river operates 40 h/week and 25 weeks per year at 80% of capacity (dynamic head reduction of 10m = 100 kPa)
Pressure pump efficiency raised 15% (45 kW)
Submersible pump cost is $2,540 + fitting $1000
 </t>
  </si>
  <si>
    <t>Efficiency improvement by redesigning the pump coupling to direct through a gearbox</t>
  </si>
  <si>
    <t>Gear box losses are about 10% of fan belts, so a 10% efficiency loss through a fan belt can be reduced to 1% through a gear box</t>
  </si>
  <si>
    <t>55kW pump losses 10% of its efficiency at 55 x 40h x 30weeks/y = 5,000 kWh 
a gear box direct drive  will reduce this to 1% - 500 kWh
overall saving is 4,500 kWh/y</t>
  </si>
  <si>
    <t>Conversion to a direct coupling costs $2,000
Power cost at 25c/kWh</t>
  </si>
  <si>
    <t>Reduce irrigation dam evaporation</t>
  </si>
  <si>
    <t>Water loss from dams due to evaporation is likely to be &gt; 1m per year</t>
  </si>
  <si>
    <t>Loss reduction</t>
  </si>
  <si>
    <t>You may expect a 10% reduction in evaporative losses from Duck Weed 
There are however water quality issues</t>
  </si>
  <si>
    <t>Controlling evaporative losses from dams
NPSI Factsheet April 2005</t>
  </si>
  <si>
    <t>VSD drives saves 15% energy in the duty cycle
Additional savings of 4% are from temperature stabilisation</t>
  </si>
  <si>
    <t xml:space="preserve">All compressed air system have leaks, best practices is 3% loses due to leak. The majority of systems have between 20% and 50% loss due to leaks. For the purpose of these calculation we have assumes 30% loss due to leaks.                           </t>
  </si>
  <si>
    <t>Slab conductance is 230 W/m2 at delta T -= 23 C
Addition of 10mm rubber decreases this to 109 W/m2</t>
  </si>
  <si>
    <t>Approximate heat rejection of 178W/m2 for 6h/d x 250 d/y = 267 kWh/y/m2. Over a roof area of 100m2 gives a heat rejection of 26.7 MWh/y . 20% of this removed by cooling system at a COP of 2.0 takes 2,670kWh/y</t>
  </si>
  <si>
    <t>Air curtains are more effective in holding cool air than plastic strips and prevent icing up around doorways</t>
  </si>
  <si>
    <t>35 MJ/day losses through the doorway
250 days per year operation
50% savings be using plastic strips</t>
  </si>
  <si>
    <t>Sealing saving = Energy losses/day x days /COP of refrigeration system</t>
  </si>
  <si>
    <t>Hydro cooler plastic blinds</t>
  </si>
  <si>
    <t>Insulation is 80% efficient at reducing thermal losses. Conductance for SS 18 W/mK
Cooling water temp = 2C, steel at 6C and ambient temp = 30C
Temperatures maintained for 6,000 h per year.
Refrigeration COP = 2.0</t>
  </si>
  <si>
    <t>Insulation of cooling water pipe work</t>
  </si>
  <si>
    <t>Spray insulation should be adequate if access to the steel surfaces is not required.</t>
  </si>
  <si>
    <t>Vessel temperature 6C
Vessel surface area = 32 m2
Operation all year = 6,000 h
COP of refrigeration system is 2.0</t>
  </si>
  <si>
    <t>Heat capacity 4.12 kJ/kg-K
Heat exchanger efficiency 80%
Cool water dump weekly
Installed cost shell and tube exchanger $10,000</t>
  </si>
  <si>
    <t>Hydro vac cooler</t>
  </si>
  <si>
    <t>5 kW bore pump utilising a 5 kW array
Providing useful water to a dam 80% of the year
Replacement of the same pump using electrical supply</t>
  </si>
  <si>
    <t>Rebuild the pump pipe work to be straight flow through with minimum corners and maximum pipe width</t>
  </si>
  <si>
    <t xml:space="preserve">30 kW array to run a 37 kW pump at 80% of capacity
Zone 3  STC subsidies apply - total cost per W = $2.50
Utilisation 80% over 300 days = 8h x 25 kW x 300 = 60,000 kWh/y </t>
  </si>
  <si>
    <t>Diesel engines have inherently less than 40% of the efficiency of electric motors
The critical factor is availability of electricity supply</t>
  </si>
  <si>
    <t>Assume electricity is available, diesel engine efficiency 35%, electric motor at 90%
Diesel coupling by belt drive, electric by direct drive gives another 10% comparative loss. Diesel at $1.40/L and elec at $0.18/kWh</t>
  </si>
  <si>
    <t>Assume that insulation application saves 80% of the potential loss through conduction and radiation.
Spray on insulation is used with a cost of $30/m2 plus material cost of $30/m2 at a total of 20m2</t>
  </si>
  <si>
    <t>Use low pressure irrigation systems</t>
  </si>
  <si>
    <t xml:space="preserve">Replacement of travellers with fixed irrigation systems will reduce the dynamic head by over 100 kPa </t>
  </si>
  <si>
    <t>200 kPa = 200J/L
60 L/s x 200 J/L x 3600 s/h x 1500 h/y = 65 GJ/y
at 15c/kWh = $41.7 / GJ</t>
  </si>
  <si>
    <t>Irrigation Costs and Returns
http://www.caswcd.org/Irrigation%20guide/Sec7.pdf</t>
  </si>
  <si>
    <t>Alternative energy source</t>
  </si>
  <si>
    <t>Thermann 22 solar tube panels at $1,000 each with an area of 3.28 m2 collect 800 W/m2 or 2.6 kW each x 20 panels gives a total output of 52 kW x 6h/d x 250 d/y = 78,000 kWh</t>
  </si>
  <si>
    <t>$/L or kWh</t>
  </si>
  <si>
    <t>Savings are estimated from the actual GJ energy savings + Other savings - OPEX if applicable 
Payback is calculated from the capital cost / savings per year</t>
  </si>
  <si>
    <t>Boiler / hot water</t>
  </si>
  <si>
    <t>CAPEX / OPEX can be modified as determined in individual cases</t>
  </si>
  <si>
    <t>http://theenergycollective.com/schalk-cloete/421716/seeking-consensus-internalized-costs-energy-storage-batteries</t>
  </si>
  <si>
    <t>Total energy saved and reused = 100*0.9*5000 = 450,000 kWh
= 30,000 kWh/y = 108 GJ/y
Cost = $10 x 100 kWh = $1000/y</t>
  </si>
  <si>
    <t>1 cycle per day to 90% of capacity over 5,000 cycles
Battery efficiency 90%
O&amp;M cost of $10/kWh/y Cost of LIB at $1000/kWh and cost of power dsicounted from a solar or wind system.</t>
  </si>
  <si>
    <t>Spread the electricity demand using Lithium Ion batteries 
100 kWh system installed</t>
  </si>
  <si>
    <t>Wind requirements are critical to economics of wind generation - need 20% of capacity at 4.5 to 5 m/s</t>
  </si>
  <si>
    <t xml:space="preserve">Capital cost of a 225 kW system = $390,000
Subsidies LGCs continue at 2014 rate
</t>
  </si>
  <si>
    <t>Assume 20% of capacity achieved 
Cost per kW for a second hand system of $1,750/kW
OPEX at 5% p.a.</t>
  </si>
  <si>
    <t>Conduction losses of 1.1kW per stand leg =4.4 kW
Radiant loss from exposed surfaces at 150 W/m2 x 32m2 = 4.8kW80% saved by insulation of stand and vessel walls</t>
  </si>
  <si>
    <t>Top Ten Quick energy saving opportunities</t>
  </si>
  <si>
    <t>Place VSDs on the major irrigation pumps to reduce power demand and avoid the use of choking valves</t>
  </si>
  <si>
    <t>$200/kW installation</t>
  </si>
  <si>
    <t>VSDs can only be added if motors have suitable insulation ratings, or a filter is installed. They will save more energy for variable demand situations.</t>
  </si>
  <si>
    <t>Assume 16 hours per day on
6 days per week, 30 weeks per year
4 hours per day saved by switching
Cost per luminaire installed = $480 +$120 for switching x 4 luminaires</t>
  </si>
  <si>
    <t>4 hours x 4 x 400 W x 250 days/year = 1600 kWh/y savings
Lamp savings at 150W replacing 400 W for 12 h/day = 3kwh/d x 250 d/y</t>
  </si>
  <si>
    <t>Large cool store with 4 high bay lights
The savings are better if control is added only</t>
  </si>
  <si>
    <t>http://www.spectrumlighting.com.au/led_hibay_lights.php</t>
  </si>
  <si>
    <t>150 W LED can replace a 400 W metal halide high bay with a saving of 250W x 8h/d x 250 d/y = 500 kWh/y</t>
  </si>
  <si>
    <t>Major savings are through motors switched off during breaks. Interconnection of lighting systems may present a problem and two switches may be required.</t>
  </si>
  <si>
    <t>Electric forklifts can be charged on weekends and evenings for day operations with the aid of battery system and PV back-up</t>
  </si>
  <si>
    <t>Reduce peak electricity demand with solar generation</t>
  </si>
  <si>
    <t>Installation of a solar absorption chiller could be considered to reduce cooling energy use</t>
  </si>
  <si>
    <t>Barrel fans external to the cool store reduces heat input to the cool store and enables ducting of air for optimal circulation</t>
  </si>
  <si>
    <t xml:space="preserve">Increase cooling during the night time and allow cool rooms to rise in temperature during the day to save energy and move consumption to off-peak </t>
  </si>
  <si>
    <t>VSDs can be added to the compressors and condenser fans to enable a variable refrigeration supply to the cool rooms</t>
  </si>
  <si>
    <t>Air leakage during truck loading can be minimised with a flexible sealing system</t>
  </si>
  <si>
    <t>Solar bore pumps can be added to the existing dam supply with the saving of bore pump energy and cost</t>
  </si>
  <si>
    <t>Metal halide high bays can be replaced with inductive fluoros to enable fast switch on and sensor controls. The same can be achieved with LED tubes replacing fluoro T8s</t>
  </si>
  <si>
    <t>Clean the air intakes and fins on electric motors</t>
  </si>
  <si>
    <t>Energy and water efficiency</t>
  </si>
  <si>
    <t>Reduce peak electricity demand with wind generation</t>
  </si>
  <si>
    <t>Install a Boiler Management system that controls the air to fuel mixture to ensure complete consumption of fuel</t>
  </si>
  <si>
    <t>Pre heat combustion air</t>
  </si>
  <si>
    <t>VSDs can be added to compressor and fan motors as long as they are suitably insulated. If not a filter has to be added</t>
  </si>
  <si>
    <t xml:space="preserve">A 10 kW compressor running at 80% of capacity will consume about 20,000 kWh/y at 8kW demand
Savings in motor efficiency at a set temperature average 15% with a further 4% savings in on/off losses </t>
  </si>
  <si>
    <t>Absorption chiller units are all imported and may be considerably cheaper if direct importation is undertaken</t>
  </si>
  <si>
    <t>The waste heat is estimated at 20% of the heating energy of 2,800 GJ/y. Giving approximately 600 GJ of waste heat in one year. The COP of absorption chillers is about 0.6 and the cost is estimated at $6,000 per kWr. This is assumed to replace 25 kW of conventional chillers</t>
  </si>
  <si>
    <t>Phase out of R22 is in progress as it is a strong Greenhouse gas and ozone depleting substance</t>
  </si>
  <si>
    <t>Use solar power otherwise wasted to run chillers and generate cool storage in the form of glycol/water ice. Run this back through a heat exchanger to lower the load on chillers</t>
  </si>
  <si>
    <t>Solar power may be wasted during the weekend or at times of low production. Ice storage in glycol systems may act as energy storage</t>
  </si>
  <si>
    <t>Compressed  air</t>
  </si>
  <si>
    <t>Air leaks are always economic to fix</t>
  </si>
  <si>
    <t>Rotating drum filter systems are available through Wyma</t>
  </si>
  <si>
    <t>Calculation on 100 m2 of roofing</t>
  </si>
  <si>
    <t>Fan heat can be reduced by using less fans with a larger capacity</t>
  </si>
  <si>
    <t>Bank of 4 x 0.25 kW evap. fans add 150W of heat into the room. This requires 214 W of extra cooling energy at a COP of 0.7 costing 5.3c/h. This can be totally avoided by placing the fans outside the cool room</t>
  </si>
  <si>
    <t>Calculation for 2kW of evaporator fans.
Power consumption by fans varies as the fan speed cubed</t>
  </si>
  <si>
    <t>VSD control on evaporator fans saves 4% on stability of temperature control, 25% on fan VSD energy consumption due to VSD control and a further 3.75% due to fan heat reduction. Savings total 33% for a bank of 8 x 0.25 kW fans = 0.66kW</t>
  </si>
  <si>
    <t>Based on a cool room of 700 m3 running continuously at an average ambient temperature of 25 C and a set temperature of 2 C</t>
  </si>
  <si>
    <t>Reed switch is placed on the door which is connected to the power source for the evaporator fans</t>
  </si>
  <si>
    <t>Calculation = per AHU fan
The need to run AHU fans at peak power diminishes as the produce reaches the desired temperature</t>
  </si>
  <si>
    <t>Temperature cycling will work when the off-peak tariff operates and there is considerable heat capacity in the cool room contents (ie uninsulated concrete flooring)</t>
  </si>
  <si>
    <t>Air curtain directed vertically down at entrance to minimise air movement out of the cool store</t>
  </si>
  <si>
    <t>This calculation is based on 3 air changes per day in the cool room</t>
  </si>
  <si>
    <t xml:space="preserve">3% of energy used to replace losses through the cool room doorways = 35 MJ/day for 250 days per year for a 700 m3 cool room at 2C = 4.4 GJ/y savings 
</t>
  </si>
  <si>
    <t xml:space="preserve">That there is a 0.005% loss of energy when the cool room door is opened when the sensors are tripped by passing traffic. The sensors are tripped 30 times per day over 250 days per year </t>
  </si>
  <si>
    <t>Prevent forklifts inadvertently tripping sensors and opening cool room doors by protecting the sensor area or placing signage on the ground</t>
  </si>
  <si>
    <t>Forklift passing traffic can be directed around the door sensors with barriers either side of the door.  A less effective alternative is signage painted on the ground where the sensors are</t>
  </si>
  <si>
    <t>Chillers use 26601KW/hr a year, by stopping unintended door openings a saving of 0.005% can be achieved each time. Cost of electricity is $0.30per kWh</t>
  </si>
  <si>
    <t>Each converted cool store requires individual evaluation of costs and benefits</t>
  </si>
  <si>
    <t>Converted cool stores can show high temperature variation on the external cladding. Construction of inner foam walls and ceiling will save energy</t>
  </si>
  <si>
    <t>Sealing losses will  be dependent of product movement and the number of trucks loaded as such the cost benefit is uncertain</t>
  </si>
  <si>
    <t>Power factor correction economics depend on demand costs and the state of the power factor before correction</t>
  </si>
  <si>
    <t>Replace plastic strips with pull down plastic blinds to contain the cold water and reduce loss</t>
  </si>
  <si>
    <t>Reduce conductive and radiant losses from steel vessels and pipe work with spray on insulation (PU) and spacer isolation from the floor</t>
  </si>
  <si>
    <t>Spray insulation should be adequate if access to the steel surfaces is not required</t>
  </si>
  <si>
    <t>30 m3 of stored water at 2C is dumped per day and exchanged with incoming water at 25C, which is dropped to 15C through a heat exchanger saving 0.96 GJ of energy per dump x 40 dumps per year = 38 GJ/y at a COP of 1.0 for the refrigeration system</t>
  </si>
  <si>
    <t>When chilled water is dumped a heat exchanger can be used to cool feed water into a cold water tank for use across the site</t>
  </si>
  <si>
    <t>This opportunity is applicable if cold water recycling is not practised</t>
  </si>
  <si>
    <t>Specifically designed solar bore pumps are available and can use direct DC motor to solar panel connections. Operation is only during daylight hours</t>
  </si>
  <si>
    <t>Doubling the main diameter will result in a 32 fold decrease in the main dynamic head</t>
  </si>
  <si>
    <t>Total flow through the main is 20 ML/y. Energy saving is 430 kPa x 20,000 kg/y = 8.6 GJ/y
Main replacement cost at $28/m</t>
  </si>
  <si>
    <t>VSDs can only be added if motors have suitable insulation ratings, or a filter is installed. They will save more energy for variable demand situations</t>
  </si>
  <si>
    <t>75 kW irrigation pump used 40 h/week 40 weeks per year at 80% capacity uses 96,000 kWh/y. A replacement EC motor rated at 70 kW will use 90,000 kWh/y</t>
  </si>
  <si>
    <t>Power output is likely to be &gt; 30 kW due to reflection from water surface as well as direct sunlight</t>
  </si>
  <si>
    <t>Existing 37 kW pumps can be powered through a 30 kW solar system saving the equivalent amount of power from the grid
30 kW array - giving an average 25 kW over 8 hours on 300 days = 60,000 kWh</t>
  </si>
  <si>
    <t>33kW pump motor replaces a 120 HP diesel engine operating 8 hours per day over 25 weeks per year. 
Diesel engine maintenance is $550/year
Cost of elec pump is $400 per kW and installation the same</t>
  </si>
  <si>
    <t>Cost of PV array with STC subsidy is $2.00 /W including installation and commissioning</t>
  </si>
  <si>
    <t>Solar arrays are relatively cheap but unreliable as a supply so they can be used for non-critical pumping systems. Utilisation of the energy is critical to cost efficiency</t>
  </si>
  <si>
    <t>A 4 kW PV array is used to transfer water to an upper dam using a 5 kW low pressure transfer pump. This replaces 50% of the existing mains supply usage of 20 hours per week for 30 weeks per year at 4 kW demand</t>
  </si>
  <si>
    <t xml:space="preserve">200 kPa pump pressure is saved 
Operation is 1500 hours per yea r
75 kW pump servicing 10 Ha of fixed irrigation
Installation cost $75,000.
</t>
  </si>
  <si>
    <t>The improved performance is dependent on the existing condition of the irrigation works</t>
  </si>
  <si>
    <t>Saving quoted at 1%, this comes from removing the need for the motor to drive the fan on the radiator</t>
  </si>
  <si>
    <t>Collection and storage of storm water in a dam reduces the requirement for bore water pumping</t>
  </si>
  <si>
    <t>LED lights enable rapid start, longer life and the opportunity to use ambient light level switching</t>
  </si>
  <si>
    <t>LED lights enable rapid start longer life and the opportunity to use ambient light level switching</t>
  </si>
  <si>
    <t>120 W LED can replace a 400 W metal halide high bay with a saving of 280W x 8h/d x 250 d/y = 560 kWh/y per lamp at $360 each</t>
  </si>
  <si>
    <t>LED high bay at 120W is equivalent to a 400W metal halide high bay
Lamps are run 8 hours per day for 250 days per year</t>
  </si>
  <si>
    <t>Lighting design is important and the correct number and location of luminaires is required</t>
  </si>
  <si>
    <t>A room using 8 x 36W T8 fluoros is replaced with 4 x 24W LED tubes costing $90 each + $210 installation. Used for 40 h per week x 50 weeks per year</t>
  </si>
  <si>
    <t>Cold water energy is lost through radiant heating and thermal conduction of steel structures</t>
  </si>
  <si>
    <t>Major savings can be made through switching off motors during breaks. Interconnection of lighting systems may present a problem and two switches may be required</t>
  </si>
  <si>
    <t>5kW x 1 h/day x 250 days per year = 1,250 kWh/y is lost
100% saving is achieved by setting up a switch connected to the sub board that is turned off as personnel  leave for breaks. Estimated cost is $400 per switch installed</t>
  </si>
  <si>
    <t>Assume LED high bays at 150W cost $350 each
4 high bays are replaced with LEDs and skylights are installed at a cost of $4,000 ($40/m2) and lux switches cost $500 installed</t>
  </si>
  <si>
    <t>Requires a use for solar hot water other than domestic service</t>
  </si>
  <si>
    <r>
      <t xml:space="preserve">Install an Economiser is </t>
    </r>
    <r>
      <rPr>
        <sz val="10"/>
        <color rgb="FFFF0000"/>
        <rFont val="Calibri"/>
        <family val="2"/>
        <scheme val="minor"/>
      </rPr>
      <t>to</t>
    </r>
    <r>
      <rPr>
        <sz val="10"/>
        <color theme="1"/>
        <rFont val="Calibri"/>
        <family val="2"/>
        <scheme val="minor"/>
      </rPr>
      <t xml:space="preserve"> the boiler flue, to recover waste heat. The waste heat could be used to pre heat boiler make up water</t>
    </r>
  </si>
  <si>
    <t>If the site generates waste heat this can be combined with solar heating systems to drive a absorption chiller system</t>
  </si>
  <si>
    <t>Install a roof over chillers to reduce the heat load on them by reflecting the sun's energy away from the chiller.</t>
  </si>
  <si>
    <t xml:space="preserve">Replace a group of small chillers with one larger unit that is more efficient </t>
  </si>
  <si>
    <t xml:space="preserve">9 chillers operating at an efficiency COP of 1.5 ave
To one chiller with controller at COP of 4.0
</t>
  </si>
  <si>
    <t>Reducing air leaks to reduce the load on the compressor and save compressed air energy</t>
  </si>
  <si>
    <r>
      <t xml:space="preserve">Cooling loss can be reduced with floor insulation  using a 10mm rubber roll stuck to the concrete base </t>
    </r>
    <r>
      <rPr>
        <sz val="10"/>
        <color rgb="FFFF0000"/>
        <rFont val="Calibri"/>
        <family val="2"/>
        <scheme val="minor"/>
      </rPr>
      <t/>
    </r>
  </si>
  <si>
    <t>Cold air lost when the cool room doors are open during forklift movements in and out can be reduced with rapid closing roller doors</t>
  </si>
  <si>
    <t>An additional thermal store, in the form of frozen glycol or salt, can be established to store solar power when not used by operations. This can be bled back into the cooling system during operations</t>
  </si>
  <si>
    <t>Demand management systems are used to shift energy loads from periods of high cost to periods of lower cost. This can be achieved by production planning, peak load shedding and additional sources of energy from solar, wind or batteries</t>
  </si>
  <si>
    <t>Use chilled water wastes to cool incoming town water and reduce the load on chillers cooling incoming water</t>
  </si>
  <si>
    <r>
      <t xml:space="preserve">Heat exchange waste cold water discharged from the hydro cooler with incoming water into a cold water storage tank </t>
    </r>
    <r>
      <rPr>
        <sz val="10"/>
        <color rgb="FFFF0000"/>
        <rFont val="Calibri"/>
        <family val="2"/>
        <scheme val="minor"/>
      </rPr>
      <t/>
    </r>
  </si>
  <si>
    <t>The payback will be considerably better if the plumbing and cold water tank are already installed.</t>
  </si>
  <si>
    <t xml:space="preserve">Replace belt drive pump couplings with  direct drives </t>
  </si>
  <si>
    <t>Redesign the pump coupling to direct through a gearbox for belt drives</t>
  </si>
  <si>
    <t xml:space="preserve">A low pressure high flow submersible pump can reduce the suction head and improve the main pump performance </t>
  </si>
  <si>
    <t>Install submersible pumps in storages with the pressure pumps on the banks to increase the flow rates</t>
  </si>
  <si>
    <t>Submersible energy consumption = 4,000 kWh/y
Pressure pump savings = 15% of 45kW pump = 5,400 kWh/y
Nett energy savings = 1,500 kW/y</t>
  </si>
  <si>
    <t>Assume that a 15% energy efficiency is achieved through the addition of the submersible pump</t>
  </si>
  <si>
    <t>Place VSDs on the major irrigation pumps to reduce power demand and avoid the use of choking valves for variable duty requirements</t>
  </si>
  <si>
    <t>Old motors replaced with new efficient EC motors can save up to 5% of the energy consumed</t>
  </si>
  <si>
    <t>Set up a solar array on the dam wall to gain reflected sunlight from the water as well as direct sunlight. Use this to feed into the pumps used at low pressure for water transfer operations</t>
  </si>
  <si>
    <t xml:space="preserve">Replace highpressure traveller irrigators with hard set or fixed sprinklers systems toreduce pumping pressure </t>
  </si>
  <si>
    <t xml:space="preserve">Diesel pump engines can use the irrigation water for engine cooling rather than a radiator and fan </t>
  </si>
  <si>
    <t>Replace slow start high bays withrapid start luminaires
Link cool store lights to a movement detector</t>
  </si>
  <si>
    <t>Motor heating reduces the operating efficiency</t>
  </si>
  <si>
    <t>Energy savings come from insulation of the tank, the delivery flumes, pipe work and the sides of the elevators</t>
  </si>
  <si>
    <t>One central switch linked to all equipment running on the lines will enable switching off all equipment during breaks</t>
  </si>
  <si>
    <t>Improve dark production areas by installing skylights and a linked light switching system to the room lights</t>
  </si>
  <si>
    <t>Install awnings to reduce the heat onto the building and air conditioning loads</t>
  </si>
  <si>
    <t>Design cost and benefits are dependent on individual circumstances</t>
  </si>
  <si>
    <t>Install Solar hot water units on the roof of the factory to supply hot water at 60-90 C to hot water operations.</t>
  </si>
  <si>
    <t>Evaporator fans are stopped when the doorway is open to reduce cold air losses</t>
  </si>
  <si>
    <t>Establish a movement detector switch and lamp replacement to instantaneous ON type.</t>
  </si>
  <si>
    <t>Peak demand can be reduced by applying capacitors to compensate for reactive load</t>
  </si>
  <si>
    <t>Use VSDs to reduce AHU fans  velocities after cooling and at night</t>
  </si>
  <si>
    <t>Additional savings may be made by reducing peak demand charges. 
CAPEX reduction is likely as battery production increases</t>
  </si>
  <si>
    <t>LPG usage on site  is assumed 80% of this is use by a boiler and the rest been used by forklifts. The saving are estimated at 3% for the installation of a Flash vessel, this is the industry norm</t>
  </si>
  <si>
    <t>The saving are estimated at 5% for the installation of a boiler management system</t>
  </si>
  <si>
    <t>The savings are estimated at 5% for the installation of an economiser, this is an industry norm</t>
  </si>
  <si>
    <t>Install automated TDS control system, to reduce the amout of blow down required. Saving both energy, and boiler treatment chemicals</t>
  </si>
  <si>
    <t>The saving are estimated at 2% for installation of combustion air pre heating</t>
  </si>
  <si>
    <t xml:space="preserve">VSD drive $525 / 5.5 kW = $95/kW 
Installation and control = $100/kW
The saving are estimated at 2% from the installation of a TDS control system. This doesn't take into account the saving in boiler chemicals </t>
  </si>
  <si>
    <t>Energy savings and paybacks are dependent on the size of the boiler system employed</t>
  </si>
  <si>
    <t>This can save significant amounts of refrigeration energy if cold water recycling is not practised</t>
  </si>
  <si>
    <t>Door way energy losses are 1.3 GJ/day</t>
  </si>
  <si>
    <t xml:space="preserve">
The savings are better if control is added only</t>
  </si>
  <si>
    <t>Large cool store with 4 high bay lights
4 hours x 4 x 400 W x 250 days/year = 1600 kWh/y savings
Lamp savings at 150W replacing 400 W for 12 h/day = 3kwh/d x 250 d/y</t>
  </si>
  <si>
    <t xml:space="preserve">Assume a 2% saving per year </t>
  </si>
  <si>
    <t>PLEASE ENTER THE COST TO YOUR BUSINESS (or operational area) OF EACH ENERGY SOURCE</t>
  </si>
  <si>
    <r>
      <t xml:space="preserve">Conversion factors: 
</t>
    </r>
    <r>
      <rPr>
        <sz val="10"/>
        <rFont val="Arial"/>
        <family val="2"/>
      </rPr>
      <t>LPG density 0.518 kg/L   0.0257 GJ/L
Diesel 0.850 kg/L   0.0386 GJ/L
Electricity   0.0036 GJ/kWh</t>
    </r>
  </si>
  <si>
    <t>Install an Economiser is to the boiler flue, to recover waste heat. The waste heat could be used to pre heat boiler make up water</t>
  </si>
  <si>
    <t>Total GJ/y</t>
  </si>
  <si>
    <t>TOTALS</t>
  </si>
</sst>
</file>

<file path=xl/styles.xml><?xml version="1.0" encoding="utf-8"?>
<styleSheet xmlns="http://schemas.openxmlformats.org/spreadsheetml/2006/main">
  <numFmts count="6">
    <numFmt numFmtId="6" formatCode="&quot;$&quot;#,##0;[Red]\-&quot;$&quot;#,##0"/>
    <numFmt numFmtId="44" formatCode="_-&quot;$&quot;* #,##0.00_-;\-&quot;$&quot;* #,##0.00_-;_-&quot;$&quot;* &quot;-&quot;??_-;_-@_-"/>
    <numFmt numFmtId="43" formatCode="_-* #,##0.00_-;\-* #,##0.00_-;_-* &quot;-&quot;??_-;_-@_-"/>
    <numFmt numFmtId="164" formatCode="0.0"/>
    <numFmt numFmtId="165" formatCode="_-* #,##0.0_-;\-* #,##0.0_-;_-* &quot;-&quot;??_-;_-@_-"/>
    <numFmt numFmtId="166" formatCode="_-&quot;$&quot;* #,##0_-;\-&quot;$&quot;* #,##0_-;_-&quot;$&quot;* &quot;-&quot;??_-;_-@_-"/>
  </numFmts>
  <fonts count="16">
    <font>
      <sz val="11"/>
      <color theme="1"/>
      <name val="Calibri"/>
      <family val="2"/>
      <scheme val="minor"/>
    </font>
    <font>
      <b/>
      <sz val="12"/>
      <name val="Arial"/>
      <family val="2"/>
    </font>
    <font>
      <sz val="10"/>
      <color theme="1"/>
      <name val="Calibri"/>
      <family val="2"/>
      <scheme val="minor"/>
    </font>
    <font>
      <b/>
      <sz val="10"/>
      <name val="Calibri"/>
      <family val="2"/>
      <scheme val="minor"/>
    </font>
    <font>
      <sz val="10"/>
      <name val="Calibri"/>
      <family val="2"/>
      <scheme val="minor"/>
    </font>
    <font>
      <sz val="10"/>
      <color rgb="FF000000"/>
      <name val="Calibri"/>
      <family val="2"/>
      <scheme val="minor"/>
    </font>
    <font>
      <sz val="11"/>
      <name val="Calibri"/>
      <family val="2"/>
      <scheme val="minor"/>
    </font>
    <font>
      <sz val="11"/>
      <color theme="1"/>
      <name val="Calibri"/>
      <family val="2"/>
      <scheme val="minor"/>
    </font>
    <font>
      <sz val="10"/>
      <name val="Arial"/>
      <family val="2"/>
    </font>
    <font>
      <b/>
      <sz val="11"/>
      <color theme="1"/>
      <name val="Calibri"/>
      <family val="2"/>
      <scheme val="minor"/>
    </font>
    <font>
      <sz val="9"/>
      <color theme="1"/>
      <name val="Calibri"/>
      <family val="2"/>
      <scheme val="minor"/>
    </font>
    <font>
      <sz val="9"/>
      <name val="Calibri"/>
      <family val="2"/>
      <scheme val="minor"/>
    </font>
    <font>
      <sz val="9"/>
      <color rgb="FF000000"/>
      <name val="Calibri"/>
      <family val="2"/>
      <scheme val="minor"/>
    </font>
    <font>
      <b/>
      <sz val="14"/>
      <color theme="1"/>
      <name val="Calibri"/>
      <family val="2"/>
      <scheme val="minor"/>
    </font>
    <font>
      <sz val="10"/>
      <color rgb="FFFF0000"/>
      <name val="Calibri"/>
      <family val="2"/>
      <scheme val="minor"/>
    </font>
    <font>
      <b/>
      <sz val="10"/>
      <name val="Arial"/>
      <family val="2"/>
    </font>
  </fonts>
  <fills count="4">
    <fill>
      <patternFill patternType="none"/>
    </fill>
    <fill>
      <patternFill patternType="gray125"/>
    </fill>
    <fill>
      <patternFill patternType="solid">
        <fgColor rgb="FF92D050"/>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5">
    <xf numFmtId="0" fontId="0" fillId="0" borderId="0"/>
    <xf numFmtId="44" fontId="7"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cellStyleXfs>
  <cellXfs count="127">
    <xf numFmtId="0" fontId="0" fillId="0" borderId="0" xfId="0"/>
    <xf numFmtId="0" fontId="0" fillId="0" borderId="0" xfId="0" applyFont="1" applyFill="1"/>
    <xf numFmtId="0" fontId="4" fillId="0" borderId="1" xfId="0" applyFont="1" applyFill="1" applyBorder="1" applyAlignment="1">
      <alignment horizontal="left" vertical="center" wrapText="1"/>
    </xf>
    <xf numFmtId="0" fontId="2" fillId="0" borderId="1" xfId="0" applyFont="1" applyFill="1" applyBorder="1" applyAlignment="1">
      <alignment horizontal="left" wrapText="1"/>
    </xf>
    <xf numFmtId="0" fontId="2" fillId="0" borderId="1" xfId="0" applyFont="1" applyFill="1" applyBorder="1" applyAlignment="1">
      <alignment horizontal="left" vertical="center" wrapText="1"/>
    </xf>
    <xf numFmtId="0" fontId="2" fillId="0" borderId="0" xfId="0" applyFont="1" applyAlignment="1">
      <alignment horizontal="left"/>
    </xf>
    <xf numFmtId="0" fontId="2" fillId="2" borderId="1" xfId="0" applyFont="1" applyFill="1" applyBorder="1" applyAlignment="1">
      <alignment horizontal="left" wrapText="1"/>
    </xf>
    <xf numFmtId="0" fontId="0" fillId="0" borderId="0" xfId="0" applyFill="1"/>
    <xf numFmtId="0" fontId="0" fillId="0" borderId="0" xfId="0" applyFill="1" applyAlignment="1">
      <alignment wrapText="1"/>
    </xf>
    <xf numFmtId="0" fontId="6" fillId="0" borderId="0" xfId="0" applyFont="1" applyFill="1"/>
    <xf numFmtId="0" fontId="4"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1" xfId="0" applyFill="1" applyBorder="1"/>
    <xf numFmtId="0" fontId="1" fillId="0" borderId="1" xfId="0" applyFont="1" applyFill="1" applyBorder="1" applyAlignment="1">
      <alignment horizontal="center" vertical="center" wrapText="1"/>
    </xf>
    <xf numFmtId="166" fontId="3" fillId="0" borderId="1" xfId="0" applyNumberFormat="1" applyFont="1" applyFill="1" applyBorder="1" applyAlignment="1">
      <alignment horizontal="left" vertical="center" wrapText="1"/>
    </xf>
    <xf numFmtId="0" fontId="0" fillId="0" borderId="0" xfId="0" applyAlignment="1">
      <alignment vertical="center"/>
    </xf>
    <xf numFmtId="166" fontId="3" fillId="0" borderId="1" xfId="1" applyNumberFormat="1" applyFont="1" applyFill="1" applyBorder="1" applyAlignment="1">
      <alignment horizontal="left" vertical="center" wrapText="1"/>
    </xf>
    <xf numFmtId="0" fontId="0" fillId="0" borderId="0" xfId="0" applyAlignment="1">
      <alignment wrapText="1"/>
    </xf>
    <xf numFmtId="0" fontId="6" fillId="0" borderId="0" xfId="0" applyFont="1" applyFill="1" applyAlignment="1">
      <alignment wrapText="1"/>
    </xf>
    <xf numFmtId="166" fontId="2" fillId="0" borderId="1" xfId="1" applyNumberFormat="1" applyFont="1" applyFill="1" applyBorder="1" applyAlignment="1">
      <alignment horizontal="left" vertical="center" wrapText="1"/>
    </xf>
    <xf numFmtId="166" fontId="2" fillId="0" borderId="1" xfId="1" applyNumberFormat="1" applyFont="1" applyFill="1" applyBorder="1" applyAlignment="1">
      <alignment horizontal="right" vertical="center" wrapText="1"/>
    </xf>
    <xf numFmtId="166" fontId="2" fillId="0" borderId="1" xfId="0" applyNumberFormat="1" applyFont="1" applyFill="1" applyBorder="1" applyAlignment="1">
      <alignment horizontal="right" vertical="center" wrapText="1"/>
    </xf>
    <xf numFmtId="166" fontId="2" fillId="0" borderId="1" xfId="1" applyNumberFormat="1" applyFont="1" applyFill="1" applyBorder="1" applyAlignment="1">
      <alignment horizontal="left"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wrapText="1"/>
    </xf>
    <xf numFmtId="164" fontId="2" fillId="0" borderId="1" xfId="0" applyNumberFormat="1" applyFont="1" applyFill="1" applyBorder="1" applyAlignment="1">
      <alignment horizontal="right" vertical="center"/>
    </xf>
    <xf numFmtId="0" fontId="2" fillId="0" borderId="1" xfId="0" applyFont="1" applyFill="1" applyBorder="1" applyAlignment="1">
      <alignment horizontal="right" vertical="center"/>
    </xf>
    <xf numFmtId="0" fontId="5" fillId="0" borderId="1" xfId="0" applyFont="1" applyFill="1" applyBorder="1" applyAlignment="1">
      <alignment horizontal="left" vertical="center" wrapText="1"/>
    </xf>
    <xf numFmtId="1" fontId="2" fillId="0" borderId="1" xfId="0" applyNumberFormat="1" applyFont="1" applyFill="1" applyBorder="1" applyAlignment="1">
      <alignment horizontal="right" vertical="center" wrapText="1"/>
    </xf>
    <xf numFmtId="0" fontId="0" fillId="0" borderId="0" xfId="0" applyFill="1" applyAlignment="1">
      <alignment vertical="center"/>
    </xf>
    <xf numFmtId="0" fontId="2" fillId="0" borderId="0" xfId="0" applyFont="1" applyAlignment="1">
      <alignment horizontal="left" vertical="center"/>
    </xf>
    <xf numFmtId="166" fontId="2" fillId="0" borderId="0" xfId="1" applyNumberFormat="1" applyFont="1" applyAlignment="1">
      <alignment horizontal="left" vertical="center"/>
    </xf>
    <xf numFmtId="166" fontId="2" fillId="0" borderId="0" xfId="0" applyNumberFormat="1" applyFont="1" applyAlignment="1">
      <alignment horizontal="left" vertical="center" wrapText="1"/>
    </xf>
    <xf numFmtId="166" fontId="2" fillId="0" borderId="1" xfId="1" applyNumberFormat="1" applyFont="1" applyFill="1" applyBorder="1" applyAlignment="1">
      <alignment horizontal="right" vertical="center"/>
    </xf>
    <xf numFmtId="1" fontId="2" fillId="0" borderId="1" xfId="0" applyNumberFormat="1" applyFont="1" applyFill="1" applyBorder="1" applyAlignment="1">
      <alignment horizontal="right" vertical="center"/>
    </xf>
    <xf numFmtId="0" fontId="2" fillId="0" borderId="1" xfId="0" applyFont="1" applyFill="1" applyBorder="1" applyAlignment="1">
      <alignment horizontal="right" vertical="center" wrapText="1"/>
    </xf>
    <xf numFmtId="0" fontId="2" fillId="0" borderId="0" xfId="0" applyFont="1" applyAlignment="1">
      <alignment horizontal="left" wrapText="1"/>
    </xf>
    <xf numFmtId="0" fontId="4" fillId="0" borderId="1" xfId="0" applyFont="1" applyFill="1" applyBorder="1" applyAlignment="1">
      <alignment horizontal="right" vertical="center" wrapText="1"/>
    </xf>
    <xf numFmtId="0" fontId="2" fillId="0" borderId="0" xfId="0" applyFont="1" applyFill="1"/>
    <xf numFmtId="0" fontId="6" fillId="0" borderId="1" xfId="0" applyFont="1" applyFill="1" applyBorder="1" applyAlignment="1">
      <alignment vertical="center" wrapText="1"/>
    </xf>
    <xf numFmtId="0" fontId="0" fillId="0" borderId="1" xfId="0" applyFill="1" applyBorder="1" applyAlignment="1">
      <alignment vertical="center" wrapText="1"/>
    </xf>
    <xf numFmtId="0" fontId="2" fillId="0" borderId="1" xfId="0" applyFont="1" applyFill="1" applyBorder="1" applyAlignment="1">
      <alignment vertical="center" wrapText="1"/>
    </xf>
    <xf numFmtId="2" fontId="2" fillId="0" borderId="1" xfId="0" applyNumberFormat="1" applyFont="1" applyFill="1" applyBorder="1" applyAlignment="1">
      <alignment horizontal="right" vertical="center"/>
    </xf>
    <xf numFmtId="0" fontId="5" fillId="0" borderId="1" xfId="0" applyFont="1" applyFill="1" applyBorder="1" applyAlignment="1">
      <alignment horizontal="right" vertical="center"/>
    </xf>
    <xf numFmtId="164" fontId="5" fillId="0" borderId="1" xfId="0" applyNumberFormat="1" applyFont="1" applyFill="1" applyBorder="1" applyAlignment="1">
      <alignment horizontal="right" vertical="center"/>
    </xf>
    <xf numFmtId="0" fontId="5" fillId="0" borderId="1" xfId="0" applyFont="1" applyFill="1" applyBorder="1" applyAlignment="1">
      <alignment horizontal="right" vertical="center" wrapText="1"/>
    </xf>
    <xf numFmtId="2" fontId="5" fillId="0" borderId="1" xfId="0" applyNumberFormat="1" applyFont="1" applyFill="1" applyBorder="1" applyAlignment="1">
      <alignment horizontal="right" vertical="center" wrapText="1"/>
    </xf>
    <xf numFmtId="0" fontId="2" fillId="0" borderId="1" xfId="0" applyFont="1" applyBorder="1" applyAlignment="1">
      <alignment horizontal="right" vertical="center"/>
    </xf>
    <xf numFmtId="1" fontId="4" fillId="0" borderId="1" xfId="0" applyNumberFormat="1" applyFont="1" applyFill="1" applyBorder="1" applyAlignment="1">
      <alignment horizontal="right" vertical="center" wrapText="1"/>
    </xf>
    <xf numFmtId="0" fontId="2" fillId="0" borderId="1" xfId="0" applyFont="1" applyBorder="1" applyAlignment="1">
      <alignment horizontal="right" vertical="center" wrapText="1"/>
    </xf>
    <xf numFmtId="0" fontId="2" fillId="0" borderId="0" xfId="0" applyFont="1" applyAlignment="1">
      <alignment horizontal="right" vertical="center"/>
    </xf>
    <xf numFmtId="166" fontId="5" fillId="0" borderId="1" xfId="1" applyNumberFormat="1" applyFont="1" applyFill="1" applyBorder="1" applyAlignment="1">
      <alignment horizontal="right" vertical="center"/>
    </xf>
    <xf numFmtId="166" fontId="4" fillId="0" borderId="1" xfId="1" applyNumberFormat="1" applyFont="1" applyFill="1" applyBorder="1" applyAlignment="1">
      <alignment horizontal="right" vertical="center" wrapText="1"/>
    </xf>
    <xf numFmtId="164" fontId="2" fillId="0" borderId="1" xfId="0" applyNumberFormat="1" applyFont="1" applyFill="1" applyBorder="1" applyAlignment="1">
      <alignment horizontal="right" vertical="center" wrapText="1"/>
    </xf>
    <xf numFmtId="166" fontId="5" fillId="0" borderId="1" xfId="1" applyNumberFormat="1" applyFont="1" applyFill="1" applyBorder="1" applyAlignment="1">
      <alignment horizontal="right" vertical="center" wrapText="1"/>
    </xf>
    <xf numFmtId="166" fontId="2" fillId="0" borderId="1" xfId="1" applyNumberFormat="1" applyFont="1" applyBorder="1" applyAlignment="1">
      <alignment horizontal="right" vertical="center"/>
    </xf>
    <xf numFmtId="166" fontId="2" fillId="0" borderId="1" xfId="1" applyNumberFormat="1" applyFont="1" applyBorder="1" applyAlignment="1">
      <alignment horizontal="right" vertical="center" wrapText="1"/>
    </xf>
    <xf numFmtId="166" fontId="2" fillId="0" borderId="0" xfId="1" applyNumberFormat="1" applyFont="1" applyAlignment="1">
      <alignment horizontal="right" vertical="center"/>
    </xf>
    <xf numFmtId="2" fontId="2" fillId="0" borderId="1" xfId="0" applyNumberFormat="1" applyFont="1" applyFill="1" applyBorder="1" applyAlignment="1">
      <alignment horizontal="right" vertical="center" wrapText="1"/>
    </xf>
    <xf numFmtId="0" fontId="2" fillId="2" borderId="1" xfId="0" applyFont="1" applyFill="1" applyBorder="1" applyAlignment="1">
      <alignment vertical="center" wrapText="1"/>
    </xf>
    <xf numFmtId="0" fontId="2" fillId="0" borderId="1" xfId="0" applyFont="1" applyBorder="1" applyAlignment="1">
      <alignment vertical="center" wrapText="1"/>
    </xf>
    <xf numFmtId="0" fontId="2" fillId="0" borderId="4" xfId="0" applyFont="1" applyFill="1" applyBorder="1" applyAlignment="1">
      <alignment horizontal="left" vertical="center" wrapText="1"/>
    </xf>
    <xf numFmtId="0" fontId="2" fillId="0" borderId="4" xfId="0" applyFont="1" applyFill="1" applyBorder="1" applyAlignment="1">
      <alignment horizontal="right" vertical="center" wrapText="1"/>
    </xf>
    <xf numFmtId="166" fontId="2" fillId="0" borderId="4" xfId="1" applyNumberFormat="1" applyFont="1" applyFill="1" applyBorder="1" applyAlignment="1">
      <alignment horizontal="right" vertical="center" wrapText="1"/>
    </xf>
    <xf numFmtId="0" fontId="3" fillId="3" borderId="1" xfId="0" applyFont="1" applyFill="1" applyBorder="1" applyAlignment="1">
      <alignment horizontal="left" vertical="center" wrapText="1"/>
    </xf>
    <xf numFmtId="0" fontId="2" fillId="0" borderId="5" xfId="0" applyFont="1" applyFill="1" applyBorder="1" applyAlignment="1">
      <alignment horizontal="left" vertical="center" wrapText="1"/>
    </xf>
    <xf numFmtId="0" fontId="9" fillId="0" borderId="0" xfId="0" applyFont="1"/>
    <xf numFmtId="0" fontId="3" fillId="0" borderId="1" xfId="0" applyFont="1" applyFill="1" applyBorder="1" applyAlignment="1">
      <alignment horizontal="center" vertical="center" wrapText="1"/>
    </xf>
    <xf numFmtId="0" fontId="10" fillId="0" borderId="0" xfId="0" applyFont="1"/>
    <xf numFmtId="166" fontId="3" fillId="0" borderId="1" xfId="1" applyNumberFormat="1" applyFont="1" applyFill="1" applyBorder="1" applyAlignment="1">
      <alignment horizontal="center" vertical="center" wrapText="1"/>
    </xf>
    <xf numFmtId="166" fontId="3"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166" fontId="10" fillId="0" borderId="1" xfId="1" applyNumberFormat="1" applyFont="1" applyFill="1" applyBorder="1" applyAlignment="1">
      <alignment horizontal="center" vertical="center" wrapText="1"/>
    </xf>
    <xf numFmtId="166" fontId="10" fillId="0" borderId="1" xfId="1" applyNumberFormat="1" applyFont="1" applyFill="1" applyBorder="1" applyAlignment="1">
      <alignment horizontal="center" vertical="center"/>
    </xf>
    <xf numFmtId="0" fontId="10" fillId="0" borderId="1" xfId="0" applyFont="1" applyFill="1" applyBorder="1" applyAlignment="1">
      <alignment horizontal="center" vertical="center"/>
    </xf>
    <xf numFmtId="166" fontId="10" fillId="0" borderId="1" xfId="0" applyNumberFormat="1" applyFont="1" applyFill="1" applyBorder="1" applyAlignment="1">
      <alignment horizontal="center" vertical="center" wrapText="1"/>
    </xf>
    <xf numFmtId="164" fontId="10" fillId="0" borderId="1" xfId="0" applyNumberFormat="1" applyFont="1" applyFill="1" applyBorder="1" applyAlignment="1">
      <alignment horizontal="center" vertical="center"/>
    </xf>
    <xf numFmtId="0" fontId="10"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166" fontId="12" fillId="0" borderId="1" xfId="1" applyNumberFormat="1" applyFont="1" applyFill="1" applyBorder="1" applyAlignment="1">
      <alignment horizontal="center" vertical="center" wrapText="1"/>
    </xf>
    <xf numFmtId="166" fontId="12" fillId="0" borderId="1" xfId="1" applyNumberFormat="1" applyFont="1" applyFill="1" applyBorder="1" applyAlignment="1">
      <alignment horizontal="center" vertical="center"/>
    </xf>
    <xf numFmtId="0" fontId="12" fillId="0" borderId="1" xfId="0" applyFont="1" applyFill="1" applyBorder="1" applyAlignment="1">
      <alignment horizontal="center" vertical="center"/>
    </xf>
    <xf numFmtId="1" fontId="10" fillId="0" borderId="1" xfId="0" applyNumberFormat="1" applyFont="1" applyFill="1" applyBorder="1" applyAlignment="1">
      <alignment horizontal="center" vertical="center" wrapText="1"/>
    </xf>
    <xf numFmtId="1" fontId="10" fillId="0" borderId="1" xfId="0" applyNumberFormat="1" applyFont="1" applyFill="1" applyBorder="1" applyAlignment="1">
      <alignment horizontal="center" vertical="center"/>
    </xf>
    <xf numFmtId="0" fontId="10"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0" xfId="0" applyFont="1"/>
    <xf numFmtId="0" fontId="2" fillId="0" borderId="1" xfId="0"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0" fontId="5" fillId="2" borderId="1" xfId="0" applyFont="1" applyFill="1" applyBorder="1" applyAlignment="1">
      <alignment horizontal="left" vertical="center" wrapText="1"/>
    </xf>
    <xf numFmtId="2" fontId="2" fillId="0" borderId="1" xfId="0" applyNumberFormat="1" applyFont="1" applyFill="1" applyBorder="1" applyAlignment="1">
      <alignment horizontal="center" vertical="center"/>
    </xf>
    <xf numFmtId="0" fontId="2" fillId="0" borderId="5" xfId="0" applyFont="1" applyFill="1" applyBorder="1" applyAlignment="1">
      <alignment vertical="center" wrapText="1"/>
    </xf>
    <xf numFmtId="0" fontId="10" fillId="0" borderId="5" xfId="0" applyFont="1" applyFill="1" applyBorder="1" applyAlignment="1">
      <alignment horizontal="center" vertical="center" wrapText="1"/>
    </xf>
    <xf numFmtId="0" fontId="10" fillId="0" borderId="1" xfId="0" applyFont="1" applyBorder="1"/>
    <xf numFmtId="0" fontId="2" fillId="0" borderId="0" xfId="0" applyFont="1" applyFill="1" applyAlignment="1">
      <alignment vertical="center"/>
    </xf>
    <xf numFmtId="0" fontId="5" fillId="0" borderId="1" xfId="0" applyFont="1" applyFill="1" applyBorder="1" applyAlignment="1">
      <alignment horizontal="left" vertical="center"/>
    </xf>
    <xf numFmtId="0" fontId="2" fillId="2" borderId="0" xfId="0" applyFont="1" applyFill="1" applyAlignment="1">
      <alignment vertical="center"/>
    </xf>
    <xf numFmtId="0" fontId="2" fillId="2" borderId="4" xfId="0" applyFont="1" applyFill="1" applyBorder="1" applyAlignment="1">
      <alignment horizontal="left" vertical="center" wrapText="1"/>
    </xf>
    <xf numFmtId="165" fontId="2" fillId="0" borderId="1" xfId="0" applyNumberFormat="1" applyFont="1" applyFill="1" applyBorder="1" applyAlignment="1">
      <alignment horizontal="right" vertical="center"/>
    </xf>
    <xf numFmtId="166" fontId="8" fillId="0" borderId="0" xfId="1" applyNumberFormat="1" applyFont="1" applyFill="1" applyBorder="1" applyAlignment="1">
      <alignment horizontal="right" vertical="center"/>
    </xf>
    <xf numFmtId="6" fontId="2" fillId="0" borderId="1" xfId="0" applyNumberFormat="1" applyFont="1" applyBorder="1" applyAlignment="1">
      <alignment horizontal="right" vertical="center" wrapText="1"/>
    </xf>
    <xf numFmtId="164" fontId="2" fillId="0" borderId="4" xfId="0" applyNumberFormat="1" applyFont="1" applyFill="1" applyBorder="1" applyAlignment="1">
      <alignment horizontal="right" vertical="center"/>
    </xf>
    <xf numFmtId="0" fontId="2" fillId="0" borderId="1" xfId="0" applyFont="1" applyBorder="1" applyAlignment="1">
      <alignment horizontal="right" wrapText="1"/>
    </xf>
    <xf numFmtId="164" fontId="2" fillId="0" borderId="1" xfId="0" applyNumberFormat="1" applyFont="1" applyBorder="1" applyAlignment="1">
      <alignment horizontal="right" vertical="center" wrapText="1"/>
    </xf>
    <xf numFmtId="166" fontId="2" fillId="0" borderId="1" xfId="0" applyNumberFormat="1" applyFont="1" applyBorder="1" applyAlignment="1">
      <alignment horizontal="right" vertical="center" wrapText="1"/>
    </xf>
    <xf numFmtId="0" fontId="3" fillId="3" borderId="1" xfId="0" applyFont="1" applyFill="1" applyBorder="1" applyAlignment="1">
      <alignment horizontal="right" vertical="center" wrapText="1"/>
    </xf>
    <xf numFmtId="166" fontId="2" fillId="0" borderId="1" xfId="0" applyNumberFormat="1" applyFont="1" applyFill="1" applyBorder="1" applyAlignment="1">
      <alignment horizontal="left" vertical="center" wrapText="1"/>
    </xf>
    <xf numFmtId="0" fontId="2" fillId="0" borderId="0" xfId="0" applyFont="1" applyFill="1" applyAlignment="1">
      <alignment horizontal="left" vertical="center"/>
    </xf>
    <xf numFmtId="0" fontId="2" fillId="0" borderId="1" xfId="0" applyFont="1" applyBorder="1" applyAlignment="1">
      <alignment horizontal="left" vertical="center" wrapText="1"/>
    </xf>
    <xf numFmtId="0" fontId="2" fillId="0" borderId="0" xfId="0" applyFont="1" applyFill="1" applyAlignment="1">
      <alignment horizontal="left" vertical="center" wrapText="1"/>
    </xf>
    <xf numFmtId="0" fontId="5" fillId="0" borderId="1" xfId="0" applyFont="1" applyBorder="1" applyAlignment="1">
      <alignment horizontal="left" vertical="center" wrapText="1"/>
    </xf>
    <xf numFmtId="0" fontId="8" fillId="0" borderId="1" xfId="0" applyFont="1" applyBorder="1" applyAlignment="1">
      <alignment horizontal="left"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2" fillId="0" borderId="3"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2" fillId="0" borderId="5" xfId="0" applyFont="1" applyFill="1" applyBorder="1" applyAlignment="1">
      <alignment horizontal="left" vertical="center"/>
    </xf>
    <xf numFmtId="0" fontId="2" fillId="0" borderId="5" xfId="0" applyFont="1" applyBorder="1" applyAlignment="1">
      <alignment horizontal="left" vertical="center" wrapText="1"/>
    </xf>
    <xf numFmtId="0" fontId="4" fillId="0" borderId="4" xfId="0" applyFont="1" applyFill="1" applyBorder="1" applyAlignment="1">
      <alignment horizontal="left" vertical="center" wrapText="1"/>
    </xf>
    <xf numFmtId="0" fontId="2" fillId="0" borderId="0" xfId="0" applyFont="1" applyAlignment="1">
      <alignment horizontal="left" vertical="center" wrapText="1"/>
    </xf>
    <xf numFmtId="0" fontId="15" fillId="0"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1" xfId="0" applyFont="1" applyFill="1" applyBorder="1" applyAlignment="1">
      <alignment horizontal="left" vertical="center" wrapText="1"/>
    </xf>
    <xf numFmtId="1" fontId="2" fillId="0" borderId="0" xfId="0" applyNumberFormat="1" applyFont="1" applyAlignment="1">
      <alignment horizontal="right" vertical="center"/>
    </xf>
    <xf numFmtId="164" fontId="0" fillId="0" borderId="0" xfId="0" applyNumberFormat="1" applyAlignment="1">
      <alignment vertical="center"/>
    </xf>
  </cellXfs>
  <cellStyles count="5">
    <cellStyle name="Comma 2" xfId="3"/>
    <cellStyle name="Currency" xfId="1" builtinId="4"/>
    <cellStyle name="Normal" xfId="0" builtinId="0"/>
    <cellStyle name="Normal 2" xfId="2"/>
    <cellStyle name="Percent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438150</xdr:colOff>
      <xdr:row>0</xdr:row>
      <xdr:rowOff>114300</xdr:rowOff>
    </xdr:from>
    <xdr:to>
      <xdr:col>17</xdr:col>
      <xdr:colOff>228600</xdr:colOff>
      <xdr:row>23</xdr:row>
      <xdr:rowOff>66675</xdr:rowOff>
    </xdr:to>
    <xdr:sp macro="" textlink="">
      <xdr:nvSpPr>
        <xdr:cNvPr id="2" name="TextBox 1"/>
        <xdr:cNvSpPr txBox="1"/>
      </xdr:nvSpPr>
      <xdr:spPr>
        <a:xfrm>
          <a:off x="438150" y="114300"/>
          <a:ext cx="10153650" cy="4333875"/>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400" b="1">
              <a:solidFill>
                <a:srgbClr val="FF0000"/>
              </a:solidFill>
            </a:rPr>
            <a:t>Vegetable  Growers  - Energy Saving Opportunities</a:t>
          </a:r>
        </a:p>
        <a:p>
          <a:pPr algn="ctr"/>
          <a:endParaRPr lang="en-AU" sz="1400" b="1">
            <a:solidFill>
              <a:srgbClr val="FF0000"/>
            </a:solidFill>
          </a:endParaRPr>
        </a:p>
        <a:p>
          <a:r>
            <a:rPr lang="en-AU" sz="1100"/>
            <a:t>These opportunities have been identified in a series of energy audits of vegetable growers and are not meant to be comprehensive  or accurate for individual growers.</a:t>
          </a:r>
        </a:p>
        <a:p>
          <a:endParaRPr lang="en-AU" sz="1100"/>
        </a:p>
        <a:p>
          <a:r>
            <a:rPr lang="en-AU" sz="1100"/>
            <a:t>Use these as a guide and then determine the costs and</a:t>
          </a:r>
          <a:r>
            <a:rPr lang="en-AU" sz="1100" baseline="0"/>
            <a:t> benefits for your own circumstance if it is considered worth pursuing.</a:t>
          </a:r>
        </a:p>
        <a:p>
          <a:endParaRPr lang="en-AU" sz="1100" baseline="0"/>
        </a:p>
        <a:p>
          <a:r>
            <a:rPr lang="en-AU" sz="1100" baseline="0"/>
            <a:t>STEPS:</a:t>
          </a:r>
        </a:p>
        <a:p>
          <a:r>
            <a:rPr lang="en-AU" sz="1100" baseline="0"/>
            <a:t>1. Determine your own costs of energy (electricity, diesel and LPG)</a:t>
          </a:r>
        </a:p>
        <a:p>
          <a:r>
            <a:rPr lang="en-AU" sz="1100" baseline="0"/>
            <a:t>2. Enter these costs at the head of the sheet concerned in the </a:t>
          </a:r>
          <a:r>
            <a:rPr lang="en-AU" sz="1100" baseline="0">
              <a:solidFill>
                <a:sysClr val="windowText" lastClr="000000"/>
              </a:solidFill>
            </a:rPr>
            <a:t>yellow cells</a:t>
          </a:r>
        </a:p>
        <a:p>
          <a:r>
            <a:rPr lang="en-AU" sz="1100" baseline="0"/>
            <a:t>3. Review the costs (CAPEX = capital expenditure and OPEX = operational costs per year) which can be changed to suit your own circumstances</a:t>
          </a:r>
        </a:p>
        <a:p>
          <a:r>
            <a:rPr lang="en-AU" sz="1100" baseline="0"/>
            <a:t>4. Review the calculations and if not  sure contact the originator for details of the calculation method</a:t>
          </a:r>
        </a:p>
        <a:p>
          <a:r>
            <a:rPr lang="en-AU" sz="1100" baseline="0"/>
            <a:t>5. Determine the suitability of the opportunities </a:t>
          </a:r>
        </a:p>
        <a:p>
          <a:r>
            <a:rPr lang="en-AU" sz="1100" baseline="0"/>
            <a:t>6. If an opportunity is considered  worth pursuing  we strongly recommend a new analysis of costs and benefits is undertaken  before deciding whether to implement the opportunity</a:t>
          </a:r>
        </a:p>
        <a:p>
          <a:endParaRPr lang="en-AU" sz="1100" baseline="0"/>
        </a:p>
        <a:p>
          <a:endParaRPr lang="en-AU" sz="1100" baseline="0"/>
        </a:p>
        <a:p>
          <a:r>
            <a:rPr lang="en-AU" sz="1100" baseline="0"/>
            <a:t>The sheets have been split into key operations for ease of use of the sheet concerned.</a:t>
          </a:r>
        </a:p>
        <a:p>
          <a:r>
            <a:rPr lang="en-AU" sz="1100" baseline="0"/>
            <a:t>Use the tabs at the bottom to source a particular operation, or use the "full calculations" list</a:t>
          </a:r>
        </a:p>
        <a:p>
          <a:endParaRPr lang="en-AU" sz="1100" baseline="0"/>
        </a:p>
        <a:p>
          <a:endParaRPr lang="en-AU" sz="1100" baseline="0"/>
        </a:p>
        <a:p>
          <a:r>
            <a:rPr lang="en-AU" sz="1100" baseline="0"/>
            <a:t>Further information is available from:</a:t>
          </a:r>
        </a:p>
        <a:p>
          <a:r>
            <a:rPr lang="en-AU" sz="1100" baseline="0"/>
            <a:t>Infotech Research - contact John Cumming  on  03) 98677446 / 0418 125688</a:t>
          </a:r>
        </a:p>
        <a:p>
          <a:r>
            <a:rPr lang="en-AU" sz="1100" baseline="0"/>
            <a:t>or email  - john@infotechresearch.org</a:t>
          </a:r>
        </a:p>
        <a:p>
          <a:endParaRPr lang="en-AU" sz="1100" baseline="0"/>
        </a:p>
        <a:p>
          <a:endParaRPr lang="en-AU"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
  <sheetViews>
    <sheetView workbookViewId="0">
      <selection activeCell="E26" sqref="E26"/>
    </sheetView>
  </sheetViews>
  <sheetFormatPr defaultRowHeight="1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sheetPr>
    <pageSetUpPr fitToPage="1"/>
  </sheetPr>
  <dimension ref="A1:XFA81"/>
  <sheetViews>
    <sheetView zoomScale="44" zoomScaleNormal="44" workbookViewId="0">
      <selection activeCell="H5" sqref="H5"/>
    </sheetView>
  </sheetViews>
  <sheetFormatPr defaultRowHeight="15"/>
  <cols>
    <col min="2" max="2" width="22.140625" style="5" bestFit="1" customWidth="1"/>
    <col min="3" max="3" width="19.85546875" style="5" customWidth="1"/>
    <col min="4" max="4" width="48.85546875" style="37" customWidth="1"/>
    <col min="5" max="5" width="15.7109375" style="31" bestFit="1" customWidth="1"/>
    <col min="6" max="6" width="13.5703125" style="32" bestFit="1" customWidth="1"/>
    <col min="7" max="7" width="9.42578125" style="32" customWidth="1"/>
    <col min="8" max="8" width="13.28515625" style="51" customWidth="1"/>
    <col min="9" max="9" width="10.42578125" style="51" bestFit="1" customWidth="1"/>
    <col min="10" max="10" width="12" style="51" bestFit="1" customWidth="1"/>
    <col min="11" max="11" width="11" style="58" customWidth="1"/>
    <col min="12" max="12" width="17" style="33" customWidth="1"/>
    <col min="13" max="13" width="10.7109375" style="16" bestFit="1" customWidth="1"/>
    <col min="14" max="14" width="36.42578125" style="18" customWidth="1"/>
    <col min="15" max="15" width="65.7109375" style="18" customWidth="1"/>
    <col min="16" max="16" width="3.5703125" customWidth="1"/>
    <col min="17" max="17" width="2.5703125" customWidth="1"/>
    <col min="18" max="18" width="49.7109375" style="18" customWidth="1"/>
    <col min="19" max="19" width="36" style="18" customWidth="1"/>
  </cols>
  <sheetData>
    <row r="1" spans="2:19" s="39" customFormat="1" ht="66.75" customHeight="1">
      <c r="B1" s="12"/>
      <c r="C1" s="12"/>
      <c r="D1" s="65" t="s">
        <v>426</v>
      </c>
      <c r="E1" s="12"/>
      <c r="F1" s="17"/>
      <c r="G1" s="17" t="s">
        <v>279</v>
      </c>
      <c r="H1" s="106">
        <v>0.25</v>
      </c>
      <c r="I1" s="106">
        <v>1.4</v>
      </c>
      <c r="J1" s="106">
        <v>0.95</v>
      </c>
      <c r="K1" s="17"/>
      <c r="L1" s="15"/>
      <c r="M1" s="122"/>
      <c r="N1" s="123" t="s">
        <v>282</v>
      </c>
      <c r="O1" s="124" t="s">
        <v>280</v>
      </c>
      <c r="R1" s="122" t="s">
        <v>427</v>
      </c>
      <c r="S1" s="122"/>
    </row>
    <row r="2" spans="2:19" s="7" customFormat="1" ht="64.5" customHeight="1">
      <c r="B2" s="12" t="s">
        <v>0</v>
      </c>
      <c r="C2" s="12" t="s">
        <v>1</v>
      </c>
      <c r="D2" s="12" t="s">
        <v>2</v>
      </c>
      <c r="E2" s="12" t="s">
        <v>3</v>
      </c>
      <c r="F2" s="17" t="s">
        <v>7</v>
      </c>
      <c r="G2" s="17" t="s">
        <v>8</v>
      </c>
      <c r="H2" s="12" t="s">
        <v>9</v>
      </c>
      <c r="I2" s="12" t="s">
        <v>10</v>
      </c>
      <c r="J2" s="12" t="s">
        <v>11</v>
      </c>
      <c r="K2" s="17" t="s">
        <v>115</v>
      </c>
      <c r="L2" s="15" t="s">
        <v>6</v>
      </c>
      <c r="M2" s="14" t="s">
        <v>12</v>
      </c>
      <c r="N2" s="14" t="s">
        <v>4</v>
      </c>
      <c r="O2" s="14" t="s">
        <v>5</v>
      </c>
      <c r="R2" s="14" t="s">
        <v>112</v>
      </c>
      <c r="S2" s="14" t="s">
        <v>124</v>
      </c>
    </row>
    <row r="3" spans="2:19" s="7" customFormat="1" ht="38.25">
      <c r="B3" s="11" t="s">
        <v>71</v>
      </c>
      <c r="C3" s="4" t="s">
        <v>73</v>
      </c>
      <c r="D3" s="4" t="s">
        <v>301</v>
      </c>
      <c r="E3" s="4" t="s">
        <v>72</v>
      </c>
      <c r="F3" s="21">
        <f>40000-20000</f>
        <v>20000</v>
      </c>
      <c r="G3" s="21">
        <v>250</v>
      </c>
      <c r="H3" s="36">
        <f>-41*250*0.0036</f>
        <v>-36.9</v>
      </c>
      <c r="I3" s="36"/>
      <c r="J3" s="29">
        <f>17*250/1000*25.7</f>
        <v>109.22499999999999</v>
      </c>
      <c r="K3" s="21">
        <v>1500</v>
      </c>
      <c r="L3" s="22">
        <f t="shared" ref="L3:L34" si="0">J3*38.9*$J$1+I3*25.9*$I$1+H3*277.8*$H$1+K3-G3</f>
        <v>2723.7048749999999</v>
      </c>
      <c r="M3" s="26">
        <f t="shared" ref="M3:M32" si="1">F3/L3</f>
        <v>7.3429394585197123</v>
      </c>
      <c r="N3" s="4" t="s">
        <v>122</v>
      </c>
      <c r="O3" s="4" t="s">
        <v>114</v>
      </c>
      <c r="P3" s="108"/>
      <c r="Q3" s="108"/>
      <c r="R3" s="4" t="s">
        <v>116</v>
      </c>
      <c r="S3" s="109" t="s">
        <v>125</v>
      </c>
    </row>
    <row r="4" spans="2:19" s="7" customFormat="1" ht="25.5">
      <c r="B4" s="11" t="s">
        <v>90</v>
      </c>
      <c r="C4" s="4" t="s">
        <v>73</v>
      </c>
      <c r="D4" s="4" t="s">
        <v>302</v>
      </c>
      <c r="E4" s="4" t="s">
        <v>91</v>
      </c>
      <c r="F4" s="21">
        <v>40000</v>
      </c>
      <c r="G4" s="34">
        <v>0</v>
      </c>
      <c r="H4" s="27">
        <f>20000*6*300*3600/1000000000</f>
        <v>129.6</v>
      </c>
      <c r="I4" s="27"/>
      <c r="J4" s="27"/>
      <c r="K4" s="34"/>
      <c r="L4" s="22">
        <f t="shared" si="0"/>
        <v>9000.7199999999993</v>
      </c>
      <c r="M4" s="99">
        <f t="shared" si="1"/>
        <v>4.444088917331058</v>
      </c>
      <c r="N4" s="4" t="s">
        <v>123</v>
      </c>
      <c r="O4" s="4" t="s">
        <v>111</v>
      </c>
      <c r="P4" s="108"/>
      <c r="Q4" s="108"/>
      <c r="R4" s="4" t="s">
        <v>113</v>
      </c>
      <c r="S4" s="4"/>
    </row>
    <row r="5" spans="2:19" s="7" customFormat="1" ht="38.25">
      <c r="B5" s="11" t="s">
        <v>233</v>
      </c>
      <c r="C5" s="4" t="s">
        <v>73</v>
      </c>
      <c r="D5" s="4" t="s">
        <v>312</v>
      </c>
      <c r="E5" s="4" t="s">
        <v>91</v>
      </c>
      <c r="F5" s="21">
        <v>390000</v>
      </c>
      <c r="G5" s="34">
        <v>20000</v>
      </c>
      <c r="H5" s="27">
        <v>1420</v>
      </c>
      <c r="I5" s="27"/>
      <c r="J5" s="27"/>
      <c r="K5" s="34"/>
      <c r="L5" s="22">
        <f t="shared" si="0"/>
        <v>78619</v>
      </c>
      <c r="M5" s="99">
        <f t="shared" si="1"/>
        <v>4.9606329258830559</v>
      </c>
      <c r="N5" s="4" t="s">
        <v>287</v>
      </c>
      <c r="O5" s="4" t="s">
        <v>288</v>
      </c>
      <c r="P5" s="108"/>
      <c r="Q5" s="108"/>
      <c r="R5" s="4" t="s">
        <v>289</v>
      </c>
      <c r="S5" s="4"/>
    </row>
    <row r="6" spans="2:19" s="7" customFormat="1" ht="66.75" customHeight="1">
      <c r="B6" s="11" t="s">
        <v>234</v>
      </c>
      <c r="C6" s="4" t="s">
        <v>73</v>
      </c>
      <c r="D6" s="4" t="s">
        <v>286</v>
      </c>
      <c r="E6" s="4" t="s">
        <v>91</v>
      </c>
      <c r="F6" s="21">
        <v>100000</v>
      </c>
      <c r="G6" s="34">
        <v>1000</v>
      </c>
      <c r="H6" s="27">
        <v>108</v>
      </c>
      <c r="I6" s="27"/>
      <c r="J6" s="27"/>
      <c r="K6" s="34"/>
      <c r="L6" s="22">
        <f t="shared" si="0"/>
        <v>6500.6</v>
      </c>
      <c r="M6" s="99">
        <f t="shared" si="1"/>
        <v>15.383195397347937</v>
      </c>
      <c r="N6" s="2" t="s">
        <v>413</v>
      </c>
      <c r="O6" s="4" t="s">
        <v>284</v>
      </c>
      <c r="P6" s="108"/>
      <c r="Q6" s="108"/>
      <c r="R6" s="4" t="s">
        <v>285</v>
      </c>
      <c r="S6" s="4" t="s">
        <v>283</v>
      </c>
    </row>
    <row r="7" spans="2:19" s="7" customFormat="1" ht="87" customHeight="1">
      <c r="B7" s="11" t="s">
        <v>19</v>
      </c>
      <c r="C7" s="4" t="s">
        <v>14</v>
      </c>
      <c r="D7" s="4" t="s">
        <v>20</v>
      </c>
      <c r="E7" s="4" t="s">
        <v>15</v>
      </c>
      <c r="F7" s="21">
        <v>8500</v>
      </c>
      <c r="G7" s="21"/>
      <c r="H7" s="36"/>
      <c r="I7" s="36"/>
      <c r="J7" s="36">
        <f>(3555*80%)*3%</f>
        <v>85.32</v>
      </c>
      <c r="K7" s="21"/>
      <c r="L7" s="22">
        <f t="shared" si="0"/>
        <v>3153.0005999999994</v>
      </c>
      <c r="M7" s="99">
        <f t="shared" si="1"/>
        <v>2.6958447137625035</v>
      </c>
      <c r="N7" s="2" t="s">
        <v>420</v>
      </c>
      <c r="O7" s="13"/>
      <c r="P7" s="108"/>
      <c r="Q7" s="108"/>
      <c r="R7" s="4" t="s">
        <v>414</v>
      </c>
      <c r="S7" s="4" t="s">
        <v>198</v>
      </c>
    </row>
    <row r="8" spans="2:19" s="7" customFormat="1" ht="78.75" customHeight="1">
      <c r="B8" s="11" t="s">
        <v>13</v>
      </c>
      <c r="C8" s="4" t="s">
        <v>14</v>
      </c>
      <c r="D8" s="4" t="s">
        <v>313</v>
      </c>
      <c r="E8" s="4" t="s">
        <v>15</v>
      </c>
      <c r="F8" s="21">
        <v>10500</v>
      </c>
      <c r="G8" s="21"/>
      <c r="H8" s="36"/>
      <c r="I8" s="36"/>
      <c r="J8" s="36">
        <f>(3555*80%)*5%</f>
        <v>142.20000000000002</v>
      </c>
      <c r="K8" s="21"/>
      <c r="L8" s="22">
        <f t="shared" si="0"/>
        <v>5255.0010000000002</v>
      </c>
      <c r="M8" s="99">
        <f t="shared" si="1"/>
        <v>1.9980966702004432</v>
      </c>
      <c r="N8" s="2" t="s">
        <v>420</v>
      </c>
      <c r="O8" s="4"/>
      <c r="P8" s="108"/>
      <c r="Q8" s="108"/>
      <c r="R8" s="4" t="s">
        <v>415</v>
      </c>
      <c r="S8" s="4" t="s">
        <v>198</v>
      </c>
    </row>
    <row r="9" spans="2:19" s="7" customFormat="1" ht="125.25" customHeight="1">
      <c r="B9" s="11" t="s">
        <v>16</v>
      </c>
      <c r="C9" s="4" t="s">
        <v>14</v>
      </c>
      <c r="D9" s="4" t="s">
        <v>377</v>
      </c>
      <c r="E9" s="4" t="s">
        <v>27</v>
      </c>
      <c r="F9" s="100">
        <v>12200</v>
      </c>
      <c r="G9" s="21"/>
      <c r="H9" s="36"/>
      <c r="I9" s="36"/>
      <c r="J9" s="36">
        <f>(3555*80%)*5%</f>
        <v>142.20000000000002</v>
      </c>
      <c r="K9" s="21"/>
      <c r="L9" s="22">
        <f t="shared" si="0"/>
        <v>5255.0010000000002</v>
      </c>
      <c r="M9" s="99">
        <f t="shared" si="1"/>
        <v>2.3215980358519435</v>
      </c>
      <c r="N9" s="2" t="s">
        <v>420</v>
      </c>
      <c r="O9" s="4"/>
      <c r="P9" s="108"/>
      <c r="Q9" s="108"/>
      <c r="R9" s="4" t="s">
        <v>416</v>
      </c>
      <c r="S9" s="4" t="s">
        <v>198</v>
      </c>
    </row>
    <row r="10" spans="2:19" s="7" customFormat="1" ht="94.5" customHeight="1">
      <c r="B10" s="11" t="s">
        <v>314</v>
      </c>
      <c r="C10" s="4" t="s">
        <v>14</v>
      </c>
      <c r="D10" s="4" t="s">
        <v>17</v>
      </c>
      <c r="E10" s="4" t="s">
        <v>27</v>
      </c>
      <c r="F10" s="21">
        <v>4500</v>
      </c>
      <c r="G10" s="21"/>
      <c r="H10" s="36"/>
      <c r="I10" s="36"/>
      <c r="J10" s="36">
        <f>(3555*80%)*2%</f>
        <v>56.88</v>
      </c>
      <c r="K10" s="21"/>
      <c r="L10" s="22">
        <f t="shared" si="0"/>
        <v>2102.0003999999999</v>
      </c>
      <c r="M10" s="99">
        <f t="shared" si="1"/>
        <v>2.1408178609290465</v>
      </c>
      <c r="N10" s="2" t="s">
        <v>420</v>
      </c>
      <c r="O10" s="4"/>
      <c r="P10" s="108"/>
      <c r="Q10" s="108"/>
      <c r="R10" s="4" t="s">
        <v>418</v>
      </c>
      <c r="S10" s="4"/>
    </row>
    <row r="11" spans="2:19" s="7" customFormat="1" ht="112.5" customHeight="1">
      <c r="B11" s="11" t="s">
        <v>18</v>
      </c>
      <c r="C11" s="4" t="s">
        <v>14</v>
      </c>
      <c r="D11" s="2" t="s">
        <v>417</v>
      </c>
      <c r="E11" s="4" t="s">
        <v>311</v>
      </c>
      <c r="F11" s="21">
        <v>3560</v>
      </c>
      <c r="G11" s="21"/>
      <c r="H11" s="36"/>
      <c r="I11" s="36"/>
      <c r="J11" s="36">
        <f>(3555*80%)*2%</f>
        <v>56.88</v>
      </c>
      <c r="K11" s="21"/>
      <c r="L11" s="22">
        <f t="shared" si="0"/>
        <v>2102.0003999999999</v>
      </c>
      <c r="M11" s="99">
        <f t="shared" si="1"/>
        <v>1.6936247966460902</v>
      </c>
      <c r="N11" s="2" t="s">
        <v>420</v>
      </c>
      <c r="O11" s="4"/>
      <c r="P11" s="108"/>
      <c r="Q11" s="108"/>
      <c r="R11" s="4" t="s">
        <v>419</v>
      </c>
      <c r="S11" s="4"/>
    </row>
    <row r="12" spans="2:19" s="7" customFormat="1" ht="25.5">
      <c r="B12" s="11" t="s">
        <v>89</v>
      </c>
      <c r="C12" s="4" t="s">
        <v>23</v>
      </c>
      <c r="D12" s="4" t="s">
        <v>117</v>
      </c>
      <c r="E12" s="4" t="s">
        <v>86</v>
      </c>
      <c r="F12" s="21">
        <f>195*6*0.45</f>
        <v>526.5</v>
      </c>
      <c r="G12" s="34">
        <v>0</v>
      </c>
      <c r="H12" s="43">
        <f>0.19*6*0.45*4000*0.0036</f>
        <v>7.3872000000000018</v>
      </c>
      <c r="I12" s="27"/>
      <c r="J12" s="27">
        <v>0</v>
      </c>
      <c r="K12" s="34"/>
      <c r="L12" s="22">
        <f t="shared" si="0"/>
        <v>513.04104000000018</v>
      </c>
      <c r="M12" s="43">
        <f t="shared" si="1"/>
        <v>1.0262336907784215</v>
      </c>
      <c r="N12" s="4" t="s">
        <v>119</v>
      </c>
      <c r="O12" s="4" t="s">
        <v>118</v>
      </c>
      <c r="P12" s="108"/>
      <c r="Q12" s="108"/>
      <c r="R12" s="4" t="s">
        <v>253</v>
      </c>
      <c r="S12" s="4"/>
    </row>
    <row r="13" spans="2:19" s="7" customFormat="1" ht="51">
      <c r="B13" s="11" t="s">
        <v>206</v>
      </c>
      <c r="C13" s="4" t="s">
        <v>23</v>
      </c>
      <c r="D13" s="4" t="s">
        <v>306</v>
      </c>
      <c r="E13" s="4" t="s">
        <v>86</v>
      </c>
      <c r="F13" s="21">
        <f>194*10</f>
        <v>1940</v>
      </c>
      <c r="G13" s="34"/>
      <c r="H13" s="26">
        <f>0.15*20000*0.0036+0.04*20000*0.0036</f>
        <v>13.68</v>
      </c>
      <c r="I13" s="27"/>
      <c r="J13" s="27">
        <v>0</v>
      </c>
      <c r="K13" s="34"/>
      <c r="L13" s="22">
        <f t="shared" si="0"/>
        <v>950.07600000000002</v>
      </c>
      <c r="M13" s="43">
        <f t="shared" si="1"/>
        <v>2.0419419078052701</v>
      </c>
      <c r="N13" s="4" t="s">
        <v>315</v>
      </c>
      <c r="O13" s="4" t="s">
        <v>316</v>
      </c>
      <c r="P13" s="108"/>
      <c r="Q13" s="108"/>
      <c r="R13" s="4" t="s">
        <v>148</v>
      </c>
      <c r="S13" s="4" t="s">
        <v>207</v>
      </c>
    </row>
    <row r="14" spans="2:19" s="7" customFormat="1" ht="82.5" customHeight="1">
      <c r="B14" s="11" t="s">
        <v>24</v>
      </c>
      <c r="C14" s="24" t="s">
        <v>23</v>
      </c>
      <c r="D14" s="4" t="s">
        <v>378</v>
      </c>
      <c r="E14" s="4" t="s">
        <v>27</v>
      </c>
      <c r="F14" s="21">
        <v>150000</v>
      </c>
      <c r="G14" s="21"/>
      <c r="H14" s="36">
        <v>180</v>
      </c>
      <c r="I14" s="36"/>
      <c r="J14" s="36">
        <v>0</v>
      </c>
      <c r="K14" s="21"/>
      <c r="L14" s="22">
        <f t="shared" si="0"/>
        <v>12501</v>
      </c>
      <c r="M14" s="43">
        <f t="shared" si="1"/>
        <v>11.999040076793856</v>
      </c>
      <c r="N14" s="4" t="s">
        <v>317</v>
      </c>
      <c r="O14" s="4" t="s">
        <v>318</v>
      </c>
      <c r="P14" s="108"/>
      <c r="Q14" s="108"/>
      <c r="R14" s="4"/>
      <c r="S14" s="4"/>
    </row>
    <row r="15" spans="2:19" s="7" customFormat="1" ht="38.25">
      <c r="B15" s="11" t="s">
        <v>103</v>
      </c>
      <c r="C15" s="24" t="s">
        <v>23</v>
      </c>
      <c r="D15" s="4" t="s">
        <v>104</v>
      </c>
      <c r="E15" s="4" t="s">
        <v>130</v>
      </c>
      <c r="F15" s="34"/>
      <c r="G15" s="34"/>
      <c r="H15" s="27"/>
      <c r="I15" s="27"/>
      <c r="J15" s="27"/>
      <c r="K15" s="34"/>
      <c r="L15" s="22">
        <f t="shared" si="0"/>
        <v>0</v>
      </c>
      <c r="M15" s="43" t="s">
        <v>171</v>
      </c>
      <c r="N15" s="4" t="s">
        <v>319</v>
      </c>
      <c r="O15" s="4"/>
      <c r="P15" s="108"/>
      <c r="Q15" s="108"/>
      <c r="R15" s="4" t="s">
        <v>146</v>
      </c>
      <c r="S15" s="4"/>
    </row>
    <row r="16" spans="2:19" s="7" customFormat="1" ht="25.5">
      <c r="B16" s="11" t="s">
        <v>100</v>
      </c>
      <c r="C16" s="4" t="s">
        <v>23</v>
      </c>
      <c r="D16" s="4" t="s">
        <v>303</v>
      </c>
      <c r="E16" s="25" t="s">
        <v>144</v>
      </c>
      <c r="F16" s="34">
        <f>60000</f>
        <v>60000</v>
      </c>
      <c r="G16" s="27">
        <v>0</v>
      </c>
      <c r="H16" s="27">
        <f>0.6*10*2000*0.0036</f>
        <v>43.199999999999996</v>
      </c>
      <c r="I16" s="27"/>
      <c r="J16" s="27">
        <v>0</v>
      </c>
      <c r="K16" s="34"/>
      <c r="L16" s="22">
        <f t="shared" si="0"/>
        <v>3000.24</v>
      </c>
      <c r="M16" s="35">
        <f t="shared" si="1"/>
        <v>19.998400127989761</v>
      </c>
      <c r="N16" s="24"/>
      <c r="O16" s="25" t="s">
        <v>145</v>
      </c>
      <c r="P16" s="108"/>
      <c r="Q16" s="108"/>
      <c r="R16" s="4" t="s">
        <v>120</v>
      </c>
      <c r="S16" s="4"/>
    </row>
    <row r="17" spans="1:19" s="7" customFormat="1" ht="38.25">
      <c r="B17" s="11" t="s">
        <v>88</v>
      </c>
      <c r="C17" s="4" t="s">
        <v>23</v>
      </c>
      <c r="D17" s="2" t="s">
        <v>379</v>
      </c>
      <c r="E17" s="4" t="s">
        <v>86</v>
      </c>
      <c r="F17" s="21">
        <v>250</v>
      </c>
      <c r="G17" s="34"/>
      <c r="H17" s="26">
        <f>0.593*1*2*250*0.0036</f>
        <v>1.0673999999999999</v>
      </c>
      <c r="I17" s="27"/>
      <c r="J17" s="27">
        <v>0</v>
      </c>
      <c r="K17" s="34"/>
      <c r="L17" s="22">
        <f t="shared" si="0"/>
        <v>74.130929999999992</v>
      </c>
      <c r="M17" s="26">
        <f t="shared" si="1"/>
        <v>3.3724114886997913</v>
      </c>
      <c r="N17" s="4"/>
      <c r="O17" s="4" t="s">
        <v>121</v>
      </c>
      <c r="P17" s="108"/>
      <c r="Q17" s="108"/>
      <c r="R17" s="4" t="s">
        <v>141</v>
      </c>
      <c r="S17" s="4"/>
    </row>
    <row r="18" spans="1:19" s="7" customFormat="1" ht="51">
      <c r="B18" s="11" t="s">
        <v>50</v>
      </c>
      <c r="C18" s="4" t="s">
        <v>23</v>
      </c>
      <c r="D18" s="4" t="s">
        <v>380</v>
      </c>
      <c r="E18" s="4" t="s">
        <v>27</v>
      </c>
      <c r="F18" s="21">
        <v>21600</v>
      </c>
      <c r="G18" s="34"/>
      <c r="H18" s="27">
        <v>90.7</v>
      </c>
      <c r="I18" s="27"/>
      <c r="J18" s="27">
        <v>0</v>
      </c>
      <c r="K18" s="34"/>
      <c r="L18" s="22">
        <f t="shared" si="0"/>
        <v>6299.1150000000007</v>
      </c>
      <c r="M18" s="26">
        <f t="shared" si="1"/>
        <v>3.4290531288919155</v>
      </c>
      <c r="N18" s="2" t="s">
        <v>181</v>
      </c>
      <c r="O18" s="109" t="s">
        <v>140</v>
      </c>
      <c r="P18" s="108"/>
      <c r="Q18" s="108"/>
      <c r="R18" s="4" t="s">
        <v>381</v>
      </c>
      <c r="S18" s="4" t="s">
        <v>147</v>
      </c>
    </row>
    <row r="19" spans="1:19" s="7" customFormat="1" ht="38.25">
      <c r="B19" s="11" t="s">
        <v>179</v>
      </c>
      <c r="C19" s="4" t="s">
        <v>23</v>
      </c>
      <c r="D19" s="4" t="s">
        <v>180</v>
      </c>
      <c r="E19" s="4" t="s">
        <v>27</v>
      </c>
      <c r="F19" s="21">
        <v>4500</v>
      </c>
      <c r="G19" s="34"/>
      <c r="H19" s="27">
        <v>21.6</v>
      </c>
      <c r="I19" s="27"/>
      <c r="J19" s="27">
        <v>0</v>
      </c>
      <c r="K19" s="34"/>
      <c r="L19" s="22">
        <f t="shared" si="0"/>
        <v>1500.1200000000001</v>
      </c>
      <c r="M19" s="26">
        <f t="shared" si="1"/>
        <v>2.9997600191984639</v>
      </c>
      <c r="N19" s="2" t="s">
        <v>182</v>
      </c>
      <c r="O19" s="109" t="s">
        <v>183</v>
      </c>
      <c r="P19" s="108"/>
      <c r="Q19" s="108"/>
      <c r="R19" s="4"/>
      <c r="S19" s="4"/>
    </row>
    <row r="20" spans="1:19" s="7" customFormat="1" ht="63.75">
      <c r="B20" s="90" t="s">
        <v>66</v>
      </c>
      <c r="C20" s="96" t="s">
        <v>23</v>
      </c>
      <c r="D20" s="28" t="s">
        <v>67</v>
      </c>
      <c r="E20" s="4" t="s">
        <v>57</v>
      </c>
      <c r="F20" s="21">
        <v>9500</v>
      </c>
      <c r="G20" s="21"/>
      <c r="H20" s="36">
        <v>0</v>
      </c>
      <c r="I20" s="36"/>
      <c r="J20" s="36">
        <v>0</v>
      </c>
      <c r="K20" s="21"/>
      <c r="L20" s="22">
        <f t="shared" si="0"/>
        <v>0</v>
      </c>
      <c r="M20" s="26" t="s">
        <v>174</v>
      </c>
      <c r="N20" s="2"/>
      <c r="O20" s="4"/>
      <c r="P20" s="108"/>
      <c r="Q20" s="108"/>
      <c r="R20" s="4" t="s">
        <v>240</v>
      </c>
      <c r="S20" s="4"/>
    </row>
    <row r="21" spans="1:19" s="7" customFormat="1" ht="51">
      <c r="B21" s="90" t="s">
        <v>238</v>
      </c>
      <c r="C21" s="96" t="s">
        <v>23</v>
      </c>
      <c r="D21" s="28" t="s">
        <v>320</v>
      </c>
      <c r="E21" s="4" t="s">
        <v>72</v>
      </c>
      <c r="F21" s="21">
        <v>40000</v>
      </c>
      <c r="G21" s="21"/>
      <c r="H21" s="36">
        <f>2.9*50</f>
        <v>145</v>
      </c>
      <c r="I21" s="36"/>
      <c r="J21" s="36">
        <v>0</v>
      </c>
      <c r="K21" s="21"/>
      <c r="L21" s="22">
        <f t="shared" si="0"/>
        <v>10070.25</v>
      </c>
      <c r="M21" s="26">
        <f>F21/(L21-G21)</f>
        <v>3.9720960254214144</v>
      </c>
      <c r="N21" s="2" t="s">
        <v>321</v>
      </c>
      <c r="O21" s="110" t="s">
        <v>239</v>
      </c>
      <c r="P21" s="108"/>
      <c r="Q21" s="108"/>
      <c r="R21" s="109" t="s">
        <v>254</v>
      </c>
      <c r="S21" s="4"/>
    </row>
    <row r="22" spans="1:19" s="7" customFormat="1" ht="49.5" customHeight="1">
      <c r="B22" s="11" t="s">
        <v>22</v>
      </c>
      <c r="C22" s="24" t="s">
        <v>322</v>
      </c>
      <c r="D22" s="4" t="s">
        <v>382</v>
      </c>
      <c r="E22" s="4" t="s">
        <v>27</v>
      </c>
      <c r="F22" s="21">
        <v>420</v>
      </c>
      <c r="G22" s="21"/>
      <c r="H22" s="36">
        <f>51*0.3</f>
        <v>15.299999999999999</v>
      </c>
      <c r="I22" s="36"/>
      <c r="J22" s="36"/>
      <c r="K22" s="21"/>
      <c r="L22" s="22">
        <f t="shared" si="0"/>
        <v>1062.585</v>
      </c>
      <c r="M22" s="26">
        <f t="shared" si="1"/>
        <v>0.39526249664732704</v>
      </c>
      <c r="N22" s="2" t="s">
        <v>323</v>
      </c>
      <c r="O22" s="4" t="s">
        <v>151</v>
      </c>
      <c r="P22" s="108"/>
      <c r="Q22" s="108"/>
      <c r="R22" s="4" t="s">
        <v>126</v>
      </c>
      <c r="S22" s="4"/>
    </row>
    <row r="23" spans="1:19" s="7" customFormat="1" ht="63.75">
      <c r="B23" s="11" t="s">
        <v>128</v>
      </c>
      <c r="C23" s="4" t="s">
        <v>60</v>
      </c>
      <c r="D23" s="4" t="s">
        <v>383</v>
      </c>
      <c r="E23" s="2" t="s">
        <v>27</v>
      </c>
      <c r="F23" s="21">
        <v>3900</v>
      </c>
      <c r="G23" s="34">
        <v>0</v>
      </c>
      <c r="H23" s="27">
        <f>1000*156*0.0036/2</f>
        <v>280.8</v>
      </c>
      <c r="I23" s="27"/>
      <c r="J23" s="27">
        <v>0</v>
      </c>
      <c r="K23" s="34"/>
      <c r="L23" s="22">
        <f t="shared" si="0"/>
        <v>19501.560000000001</v>
      </c>
      <c r="M23" s="26">
        <f t="shared" si="1"/>
        <v>0.1999840012798976</v>
      </c>
      <c r="N23" s="4" t="s">
        <v>129</v>
      </c>
      <c r="O23" s="4" t="s">
        <v>255</v>
      </c>
      <c r="P23" s="108"/>
      <c r="Q23" s="108"/>
      <c r="R23" s="4" t="s">
        <v>231</v>
      </c>
      <c r="S23" s="4"/>
    </row>
    <row r="24" spans="1:19" s="7" customFormat="1" ht="51">
      <c r="B24" s="11" t="s">
        <v>226</v>
      </c>
      <c r="C24" s="4" t="s">
        <v>227</v>
      </c>
      <c r="D24" s="4" t="s">
        <v>228</v>
      </c>
      <c r="E24" s="4" t="s">
        <v>229</v>
      </c>
      <c r="F24" s="21">
        <v>35000</v>
      </c>
      <c r="G24" s="21">
        <v>12000</v>
      </c>
      <c r="H24" s="29">
        <v>912</v>
      </c>
      <c r="I24" s="38"/>
      <c r="J24" s="38">
        <v>0</v>
      </c>
      <c r="K24" s="21"/>
      <c r="L24" s="22">
        <f t="shared" si="0"/>
        <v>51338.400000000001</v>
      </c>
      <c r="M24" s="54">
        <f t="shared" si="1"/>
        <v>0.68175089211973883</v>
      </c>
      <c r="N24" s="2" t="s">
        <v>421</v>
      </c>
      <c r="O24" s="4" t="s">
        <v>230</v>
      </c>
      <c r="P24" s="4"/>
      <c r="Q24" s="66"/>
      <c r="R24" s="4" t="s">
        <v>154</v>
      </c>
      <c r="S24" s="4" t="s">
        <v>324</v>
      </c>
    </row>
    <row r="25" spans="1:19" s="7" customFormat="1" ht="38.25">
      <c r="B25" s="90" t="s">
        <v>149</v>
      </c>
      <c r="C25" s="4" t="s">
        <v>60</v>
      </c>
      <c r="D25" s="28" t="s">
        <v>28</v>
      </c>
      <c r="E25" s="28" t="s">
        <v>29</v>
      </c>
      <c r="F25" s="55">
        <v>388</v>
      </c>
      <c r="G25" s="52"/>
      <c r="H25" s="44">
        <v>9.6</v>
      </c>
      <c r="I25" s="44"/>
      <c r="J25" s="44">
        <v>0</v>
      </c>
      <c r="K25" s="52"/>
      <c r="L25" s="22">
        <f t="shared" si="0"/>
        <v>666.72</v>
      </c>
      <c r="M25" s="26">
        <f t="shared" si="1"/>
        <v>0.58195344372450197</v>
      </c>
      <c r="N25" s="4" t="s">
        <v>325</v>
      </c>
      <c r="O25" s="4" t="s">
        <v>256</v>
      </c>
      <c r="P25" s="108"/>
      <c r="Q25" s="108"/>
      <c r="R25" s="4" t="s">
        <v>225</v>
      </c>
      <c r="S25" s="4" t="s">
        <v>153</v>
      </c>
    </row>
    <row r="26" spans="1:19" s="7" customFormat="1" ht="38.25">
      <c r="B26" s="90" t="s">
        <v>221</v>
      </c>
      <c r="C26" s="4" t="s">
        <v>222</v>
      </c>
      <c r="D26" s="28" t="s">
        <v>326</v>
      </c>
      <c r="E26" s="28" t="s">
        <v>27</v>
      </c>
      <c r="F26" s="55">
        <v>1700</v>
      </c>
      <c r="G26" s="52"/>
      <c r="H26" s="45">
        <f>820*0.0036</f>
        <v>2.952</v>
      </c>
      <c r="I26" s="44"/>
      <c r="J26" s="44">
        <v>0</v>
      </c>
      <c r="K26" s="52"/>
      <c r="L26" s="22">
        <f t="shared" si="0"/>
        <v>205.0164</v>
      </c>
      <c r="M26" s="26">
        <f t="shared" si="1"/>
        <v>8.2920195652640469</v>
      </c>
      <c r="N26" s="4" t="s">
        <v>223</v>
      </c>
      <c r="O26" s="4" t="s">
        <v>224</v>
      </c>
      <c r="P26" s="108"/>
      <c r="Q26" s="108"/>
      <c r="R26" s="4" t="s">
        <v>156</v>
      </c>
      <c r="S26" s="4"/>
    </row>
    <row r="27" spans="1:19" s="1" customFormat="1" ht="44.25" customHeight="1">
      <c r="A27" s="7"/>
      <c r="B27" s="11" t="s">
        <v>110</v>
      </c>
      <c r="C27" s="4" t="s">
        <v>60</v>
      </c>
      <c r="D27" s="4" t="s">
        <v>304</v>
      </c>
      <c r="E27" s="4" t="s">
        <v>27</v>
      </c>
      <c r="F27" s="21">
        <v>1500</v>
      </c>
      <c r="G27" s="34"/>
      <c r="H27" s="26">
        <f>0.15*0.5*7*30*24*0.0036</f>
        <v>1.3608</v>
      </c>
      <c r="I27" s="27"/>
      <c r="J27" s="27">
        <v>0</v>
      </c>
      <c r="K27" s="34"/>
      <c r="L27" s="22">
        <f t="shared" si="0"/>
        <v>94.507559999999998</v>
      </c>
      <c r="M27" s="26">
        <f t="shared" si="1"/>
        <v>15.871746133325207</v>
      </c>
      <c r="N27" s="4" t="s">
        <v>155</v>
      </c>
      <c r="O27" s="4" t="s">
        <v>327</v>
      </c>
      <c r="P27" s="108"/>
      <c r="Q27" s="108"/>
      <c r="R27" s="4" t="s">
        <v>157</v>
      </c>
      <c r="S27" s="4"/>
    </row>
    <row r="28" spans="1:19" s="1" customFormat="1" ht="38.25">
      <c r="A28" s="7"/>
      <c r="B28" s="90" t="s">
        <v>150</v>
      </c>
      <c r="C28" s="4" t="s">
        <v>60</v>
      </c>
      <c r="D28" s="28" t="s">
        <v>26</v>
      </c>
      <c r="E28" s="28" t="s">
        <v>27</v>
      </c>
      <c r="F28" s="55">
        <v>900</v>
      </c>
      <c r="G28" s="52"/>
      <c r="H28" s="45">
        <f>0.7*24*7*30*2*0.33*0.0036</f>
        <v>8.3825280000000006</v>
      </c>
      <c r="I28" s="44"/>
      <c r="J28" s="44">
        <v>0</v>
      </c>
      <c r="K28" s="52"/>
      <c r="L28" s="22">
        <f t="shared" si="0"/>
        <v>582.16656960000012</v>
      </c>
      <c r="M28" s="26">
        <f t="shared" si="1"/>
        <v>1.5459492987005068</v>
      </c>
      <c r="N28" s="4" t="s">
        <v>328</v>
      </c>
      <c r="O28" s="4" t="s">
        <v>329</v>
      </c>
      <c r="P28" s="108"/>
      <c r="Q28" s="108"/>
      <c r="R28" s="4"/>
      <c r="S28" s="4" t="s">
        <v>158</v>
      </c>
    </row>
    <row r="29" spans="1:19" s="7" customFormat="1" ht="51">
      <c r="B29" s="11" t="s">
        <v>37</v>
      </c>
      <c r="C29" s="4" t="s">
        <v>60</v>
      </c>
      <c r="D29" s="4" t="s">
        <v>384</v>
      </c>
      <c r="E29" s="4" t="s">
        <v>38</v>
      </c>
      <c r="F29" s="21">
        <v>18000</v>
      </c>
      <c r="G29" s="21">
        <v>150</v>
      </c>
      <c r="H29" s="29">
        <f>1.3*365*0.04</f>
        <v>18.98</v>
      </c>
      <c r="I29" s="36"/>
      <c r="J29" s="36"/>
      <c r="K29" s="21"/>
      <c r="L29" s="22">
        <f t="shared" si="0"/>
        <v>1168.1610000000001</v>
      </c>
      <c r="M29" s="26">
        <f t="shared" si="1"/>
        <v>15.408834912310889</v>
      </c>
      <c r="N29" s="4" t="s">
        <v>330</v>
      </c>
      <c r="O29" s="4" t="s">
        <v>131</v>
      </c>
      <c r="P29" s="108"/>
      <c r="Q29" s="108"/>
      <c r="R29" s="4" t="s">
        <v>187</v>
      </c>
      <c r="S29" s="4"/>
    </row>
    <row r="30" spans="1:19" s="7" customFormat="1" ht="51">
      <c r="B30" s="11" t="s">
        <v>184</v>
      </c>
      <c r="C30" s="4" t="s">
        <v>60</v>
      </c>
      <c r="D30" s="4" t="s">
        <v>185</v>
      </c>
      <c r="E30" s="4" t="s">
        <v>38</v>
      </c>
      <c r="F30" s="21">
        <v>400</v>
      </c>
      <c r="G30" s="21"/>
      <c r="H30" s="29">
        <v>7.8</v>
      </c>
      <c r="I30" s="36"/>
      <c r="J30" s="36">
        <v>0</v>
      </c>
      <c r="K30" s="21"/>
      <c r="L30" s="22">
        <f t="shared" si="0"/>
        <v>541.71</v>
      </c>
      <c r="M30" s="26">
        <f t="shared" si="1"/>
        <v>0.73840246626423722</v>
      </c>
      <c r="N30" s="4" t="s">
        <v>331</v>
      </c>
      <c r="O30" s="4" t="s">
        <v>188</v>
      </c>
      <c r="P30" s="108"/>
      <c r="Q30" s="108"/>
      <c r="R30" s="4" t="s">
        <v>422</v>
      </c>
      <c r="S30" s="4"/>
    </row>
    <row r="31" spans="1:19" s="7" customFormat="1" ht="51">
      <c r="B31" s="11" t="s">
        <v>87</v>
      </c>
      <c r="C31" s="4" t="s">
        <v>60</v>
      </c>
      <c r="D31" s="4" t="s">
        <v>412</v>
      </c>
      <c r="E31" s="4" t="s">
        <v>86</v>
      </c>
      <c r="F31" s="21">
        <f>4.5*195 + 300</f>
        <v>1177.5</v>
      </c>
      <c r="G31" s="34">
        <v>0</v>
      </c>
      <c r="H31" s="26">
        <f>4.5*0.8*0.25*12*7*35*0.0036</f>
        <v>9.5256000000000007</v>
      </c>
      <c r="I31" s="27"/>
      <c r="J31" s="27"/>
      <c r="K31" s="34"/>
      <c r="L31" s="22">
        <f t="shared" si="0"/>
        <v>661.55292000000009</v>
      </c>
      <c r="M31" s="26">
        <f t="shared" si="1"/>
        <v>1.7799029592371838</v>
      </c>
      <c r="N31" s="107" t="s">
        <v>332</v>
      </c>
      <c r="O31" s="4" t="s">
        <v>136</v>
      </c>
      <c r="P31" s="108"/>
      <c r="Q31" s="108"/>
      <c r="R31" s="4" t="s">
        <v>167</v>
      </c>
      <c r="S31" s="4"/>
    </row>
    <row r="32" spans="1:19" s="7" customFormat="1" ht="51">
      <c r="B32" s="11" t="s">
        <v>101</v>
      </c>
      <c r="C32" s="4" t="s">
        <v>60</v>
      </c>
      <c r="D32" s="4" t="s">
        <v>305</v>
      </c>
      <c r="E32" s="4" t="s">
        <v>162</v>
      </c>
      <c r="F32" s="34">
        <v>5000</v>
      </c>
      <c r="G32" s="34"/>
      <c r="H32" s="35">
        <f>25*150/1000*250-15*150/1000*250</f>
        <v>375</v>
      </c>
      <c r="I32" s="27"/>
      <c r="J32" s="27"/>
      <c r="K32" s="34">
        <f>3*150*27.8*250/1000</f>
        <v>3127.5</v>
      </c>
      <c r="L32" s="22">
        <f t="shared" si="0"/>
        <v>29171.25</v>
      </c>
      <c r="M32" s="26">
        <f t="shared" si="1"/>
        <v>0.17140163688563226</v>
      </c>
      <c r="N32" s="4" t="s">
        <v>333</v>
      </c>
      <c r="O32" s="4" t="s">
        <v>166</v>
      </c>
      <c r="P32" s="108"/>
      <c r="Q32" s="108"/>
      <c r="R32" s="4" t="s">
        <v>163</v>
      </c>
      <c r="S32" s="4"/>
    </row>
    <row r="33" spans="1:19" s="7" customFormat="1" ht="38.25">
      <c r="B33" s="11" t="s">
        <v>107</v>
      </c>
      <c r="C33" s="4" t="s">
        <v>60</v>
      </c>
      <c r="D33" s="4" t="s">
        <v>334</v>
      </c>
      <c r="E33" s="4" t="s">
        <v>162</v>
      </c>
      <c r="F33" s="21">
        <v>4000</v>
      </c>
      <c r="G33" s="34">
        <v>200</v>
      </c>
      <c r="H33" s="26">
        <f>0.035*0.7*250</f>
        <v>6.125</v>
      </c>
      <c r="I33" s="27"/>
      <c r="J33" s="27">
        <v>0</v>
      </c>
      <c r="K33" s="34"/>
      <c r="L33" s="22">
        <f t="shared" si="0"/>
        <v>225.38125000000002</v>
      </c>
      <c r="M33" s="26">
        <f t="shared" ref="M33:M61" si="2">F33/L33</f>
        <v>17.747705277169239</v>
      </c>
      <c r="N33" s="4" t="s">
        <v>257</v>
      </c>
      <c r="O33" s="4" t="s">
        <v>164</v>
      </c>
      <c r="P33" s="108"/>
      <c r="Q33" s="108"/>
      <c r="R33" s="4" t="s">
        <v>258</v>
      </c>
      <c r="S33" s="4"/>
    </row>
    <row r="34" spans="1:19" s="7" customFormat="1" ht="76.5">
      <c r="B34" s="97" t="s">
        <v>160</v>
      </c>
      <c r="C34" s="4" t="s">
        <v>60</v>
      </c>
      <c r="D34" s="4" t="s">
        <v>159</v>
      </c>
      <c r="E34" s="4" t="s">
        <v>162</v>
      </c>
      <c r="F34" s="21">
        <v>500</v>
      </c>
      <c r="G34" s="34">
        <v>50</v>
      </c>
      <c r="H34" s="27">
        <v>4.4000000000000004</v>
      </c>
      <c r="I34" s="27"/>
      <c r="J34" s="27">
        <v>0</v>
      </c>
      <c r="K34" s="34"/>
      <c r="L34" s="22">
        <f t="shared" si="0"/>
        <v>255.58000000000004</v>
      </c>
      <c r="M34" s="26">
        <f t="shared" si="2"/>
        <v>1.9563346114719458</v>
      </c>
      <c r="N34" s="4" t="s">
        <v>335</v>
      </c>
      <c r="O34" s="4" t="s">
        <v>336</v>
      </c>
      <c r="P34" s="108"/>
      <c r="Q34" s="108"/>
      <c r="R34" s="4" t="s">
        <v>197</v>
      </c>
      <c r="S34" s="4" t="s">
        <v>161</v>
      </c>
    </row>
    <row r="35" spans="1:19" s="7" customFormat="1" ht="120.75" customHeight="1">
      <c r="B35" s="11" t="s">
        <v>56</v>
      </c>
      <c r="C35" s="4" t="s">
        <v>60</v>
      </c>
      <c r="D35" s="4" t="s">
        <v>385</v>
      </c>
      <c r="E35" s="4" t="s">
        <v>57</v>
      </c>
      <c r="F35" s="21">
        <v>9500</v>
      </c>
      <c r="G35" s="21"/>
      <c r="H35" s="36">
        <v>0</v>
      </c>
      <c r="I35" s="36"/>
      <c r="J35" s="36"/>
      <c r="K35" s="21"/>
      <c r="L35" s="22">
        <f t="shared" ref="L35:L61" si="3">J35*38.9*$J$1+I35*25.9*$I$1+H35*277.8*$H$1+K35-G35</f>
        <v>0</v>
      </c>
      <c r="M35" s="26" t="s">
        <v>174</v>
      </c>
      <c r="N35" s="2"/>
      <c r="O35" s="4"/>
      <c r="P35" s="108"/>
      <c r="Q35" s="108"/>
      <c r="R35" s="111" t="s">
        <v>337</v>
      </c>
      <c r="S35" s="4"/>
    </row>
    <row r="36" spans="1:19" s="7" customFormat="1" ht="83.25" customHeight="1">
      <c r="B36" s="11" t="s">
        <v>105</v>
      </c>
      <c r="C36" s="24" t="s">
        <v>60</v>
      </c>
      <c r="D36" s="4" t="s">
        <v>338</v>
      </c>
      <c r="E36" s="24" t="s">
        <v>99</v>
      </c>
      <c r="F36" s="34">
        <v>500</v>
      </c>
      <c r="G36" s="34"/>
      <c r="H36" s="26">
        <f>(26660*0.0036)*0.05</f>
        <v>4.7988</v>
      </c>
      <c r="I36" s="27"/>
      <c r="J36" s="27"/>
      <c r="K36" s="34"/>
      <c r="L36" s="22">
        <f t="shared" si="3"/>
        <v>333.27665999999999</v>
      </c>
      <c r="M36" s="26">
        <f t="shared" si="2"/>
        <v>1.5002550733675739</v>
      </c>
      <c r="N36" s="2" t="s">
        <v>339</v>
      </c>
      <c r="O36" s="112" t="s">
        <v>340</v>
      </c>
      <c r="P36" s="108"/>
      <c r="Q36" s="108"/>
      <c r="R36" s="4" t="s">
        <v>169</v>
      </c>
      <c r="S36" s="4"/>
    </row>
    <row r="37" spans="1:19" s="7" customFormat="1" ht="81.75" customHeight="1">
      <c r="B37" s="11" t="s">
        <v>62</v>
      </c>
      <c r="C37" s="24" t="s">
        <v>60</v>
      </c>
      <c r="D37" s="4" t="s">
        <v>342</v>
      </c>
      <c r="E37" s="4" t="s">
        <v>27</v>
      </c>
      <c r="F37" s="21">
        <v>5000</v>
      </c>
      <c r="G37" s="21"/>
      <c r="H37" s="36">
        <f>10*0.8*250*0.0036</f>
        <v>7.2</v>
      </c>
      <c r="I37" s="36"/>
      <c r="J37" s="36">
        <v>0</v>
      </c>
      <c r="K37" s="21"/>
      <c r="L37" s="22">
        <f t="shared" si="3"/>
        <v>500.04</v>
      </c>
      <c r="M37" s="26">
        <f t="shared" si="2"/>
        <v>9.9992000639948806</v>
      </c>
      <c r="N37" s="4" t="s">
        <v>341</v>
      </c>
      <c r="O37" s="4" t="s">
        <v>168</v>
      </c>
      <c r="P37" s="108"/>
      <c r="Q37" s="108"/>
      <c r="R37" s="4" t="s">
        <v>172</v>
      </c>
      <c r="S37" s="4"/>
    </row>
    <row r="38" spans="1:19" s="7" customFormat="1" ht="66" customHeight="1">
      <c r="B38" s="11" t="s">
        <v>47</v>
      </c>
      <c r="C38" s="4" t="s">
        <v>170</v>
      </c>
      <c r="D38" s="4" t="s">
        <v>307</v>
      </c>
      <c r="E38" s="4" t="s">
        <v>27</v>
      </c>
      <c r="F38" s="21">
        <v>3500</v>
      </c>
      <c r="G38" s="34"/>
      <c r="H38" s="27">
        <f>0.042*250*0.3/0.7</f>
        <v>4.5</v>
      </c>
      <c r="I38" s="27"/>
      <c r="J38" s="27">
        <v>0</v>
      </c>
      <c r="K38" s="34"/>
      <c r="L38" s="22">
        <f t="shared" si="3"/>
        <v>312.52500000000003</v>
      </c>
      <c r="M38" s="26">
        <f t="shared" si="2"/>
        <v>11.199104071674265</v>
      </c>
      <c r="N38" s="4" t="s">
        <v>343</v>
      </c>
      <c r="O38" s="4" t="s">
        <v>259</v>
      </c>
      <c r="P38" s="108"/>
      <c r="Q38" s="108"/>
      <c r="R38" s="2"/>
      <c r="S38" s="4"/>
    </row>
    <row r="39" spans="1:19" s="19" customFormat="1" ht="61.5" customHeight="1">
      <c r="A39" s="8"/>
      <c r="B39" s="10" t="s">
        <v>96</v>
      </c>
      <c r="C39" s="2" t="s">
        <v>55</v>
      </c>
      <c r="D39" s="2" t="s">
        <v>386</v>
      </c>
      <c r="E39" s="2" t="s">
        <v>52</v>
      </c>
      <c r="F39" s="53"/>
      <c r="G39" s="53"/>
      <c r="H39" s="38"/>
      <c r="I39" s="38"/>
      <c r="J39" s="38"/>
      <c r="K39" s="53"/>
      <c r="L39" s="22">
        <f t="shared" si="3"/>
        <v>0</v>
      </c>
      <c r="M39" s="54" t="s">
        <v>174</v>
      </c>
      <c r="N39" s="2" t="s">
        <v>173</v>
      </c>
      <c r="O39" s="4"/>
      <c r="P39" s="113"/>
      <c r="Q39" s="113"/>
      <c r="R39" s="2" t="s">
        <v>176</v>
      </c>
      <c r="S39" s="2"/>
    </row>
    <row r="40" spans="1:19" s="9" customFormat="1" ht="82.5" customHeight="1">
      <c r="A40" s="7"/>
      <c r="B40" s="10" t="s">
        <v>51</v>
      </c>
      <c r="C40" s="2" t="s">
        <v>55</v>
      </c>
      <c r="D40" s="2" t="s">
        <v>411</v>
      </c>
      <c r="E40" s="2" t="s">
        <v>52</v>
      </c>
      <c r="F40" s="53">
        <v>25000</v>
      </c>
      <c r="G40" s="53"/>
      <c r="H40" s="38">
        <v>0</v>
      </c>
      <c r="I40" s="38"/>
      <c r="J40" s="38">
        <v>0</v>
      </c>
      <c r="K40" s="53">
        <f>50*0.25*10*365</f>
        <v>45625</v>
      </c>
      <c r="L40" s="22">
        <f t="shared" si="3"/>
        <v>45625</v>
      </c>
      <c r="M40" s="26">
        <f t="shared" si="2"/>
        <v>0.54794520547945202</v>
      </c>
      <c r="N40" s="2" t="s">
        <v>344</v>
      </c>
      <c r="O40" s="4" t="s">
        <v>175</v>
      </c>
      <c r="P40" s="114"/>
      <c r="Q40" s="114"/>
      <c r="R40" s="4"/>
      <c r="S40" s="2"/>
    </row>
    <row r="41" spans="1:19" s="7" customFormat="1" ht="38.25">
      <c r="B41" s="11" t="s">
        <v>49</v>
      </c>
      <c r="C41" s="4" t="s">
        <v>54</v>
      </c>
      <c r="D41" s="4" t="s">
        <v>387</v>
      </c>
      <c r="E41" s="4" t="s">
        <v>48</v>
      </c>
      <c r="F41" s="21">
        <v>7500</v>
      </c>
      <c r="G41" s="34"/>
      <c r="H41" s="27">
        <v>25.6</v>
      </c>
      <c r="I41" s="38"/>
      <c r="J41" s="38">
        <v>0</v>
      </c>
      <c r="K41" s="34"/>
      <c r="L41" s="22">
        <f t="shared" si="3"/>
        <v>1777.92</v>
      </c>
      <c r="M41" s="26">
        <f t="shared" si="2"/>
        <v>4.2184125269978399</v>
      </c>
      <c r="N41" s="2"/>
      <c r="O41" s="4"/>
      <c r="P41" s="108"/>
      <c r="Q41" s="108"/>
      <c r="R41" s="4" t="s">
        <v>217</v>
      </c>
      <c r="S41" s="4"/>
    </row>
    <row r="42" spans="1:19" s="7" customFormat="1" ht="76.5" customHeight="1">
      <c r="B42" s="11" t="s">
        <v>260</v>
      </c>
      <c r="C42" s="24" t="s">
        <v>68</v>
      </c>
      <c r="D42" s="4" t="s">
        <v>345</v>
      </c>
      <c r="E42" s="4" t="s">
        <v>216</v>
      </c>
      <c r="F42" s="21">
        <v>500</v>
      </c>
      <c r="G42" s="21"/>
      <c r="H42" s="36">
        <v>40</v>
      </c>
      <c r="I42" s="38"/>
      <c r="J42" s="38">
        <v>0</v>
      </c>
      <c r="K42" s="34"/>
      <c r="L42" s="22">
        <f t="shared" si="3"/>
        <v>2778</v>
      </c>
      <c r="M42" s="26">
        <f t="shared" si="2"/>
        <v>0.17998560115190784</v>
      </c>
      <c r="N42" s="4" t="s">
        <v>215</v>
      </c>
      <c r="O42" s="115" t="s">
        <v>218</v>
      </c>
      <c r="P42" s="108"/>
      <c r="Q42" s="108"/>
      <c r="R42" s="4" t="s">
        <v>261</v>
      </c>
      <c r="S42" s="4"/>
    </row>
    <row r="43" spans="1:19" s="7" customFormat="1" ht="108.75" customHeight="1">
      <c r="B43" s="11" t="s">
        <v>199</v>
      </c>
      <c r="C43" s="24" t="s">
        <v>68</v>
      </c>
      <c r="D43" s="4" t="s">
        <v>346</v>
      </c>
      <c r="E43" s="4" t="s">
        <v>29</v>
      </c>
      <c r="F43" s="21">
        <v>12000</v>
      </c>
      <c r="G43" s="21"/>
      <c r="H43" s="36">
        <f>(8.8+4.5+1.8)*0.0036*6000/2*0.8</f>
        <v>130.46400000000003</v>
      </c>
      <c r="I43" s="38"/>
      <c r="J43" s="38">
        <v>0</v>
      </c>
      <c r="K43" s="34"/>
      <c r="L43" s="22">
        <f t="shared" si="3"/>
        <v>9060.7248000000018</v>
      </c>
      <c r="M43" s="26">
        <f t="shared" si="2"/>
        <v>1.3243973594695204</v>
      </c>
      <c r="N43" s="4" t="s">
        <v>201</v>
      </c>
      <c r="O43" s="4" t="s">
        <v>200</v>
      </c>
      <c r="P43" s="116"/>
      <c r="Q43" s="116"/>
      <c r="R43" s="4"/>
      <c r="S43" s="4"/>
    </row>
    <row r="44" spans="1:19" s="7" customFormat="1" ht="56.25" customHeight="1">
      <c r="B44" s="11" t="s">
        <v>262</v>
      </c>
      <c r="C44" s="24" t="s">
        <v>68</v>
      </c>
      <c r="D44" s="4" t="s">
        <v>69</v>
      </c>
      <c r="E44" s="4" t="s">
        <v>29</v>
      </c>
      <c r="F44" s="21">
        <f>60*(10+20+10)</f>
        <v>2400</v>
      </c>
      <c r="G44" s="21"/>
      <c r="H44" s="36">
        <v>30</v>
      </c>
      <c r="I44" s="38"/>
      <c r="J44" s="38">
        <v>0</v>
      </c>
      <c r="K44" s="34"/>
      <c r="L44" s="22">
        <f t="shared" si="3"/>
        <v>2083.5</v>
      </c>
      <c r="M44" s="26">
        <f t="shared" si="2"/>
        <v>1.1519078473722102</v>
      </c>
      <c r="N44" s="108"/>
      <c r="O44" s="2" t="s">
        <v>139</v>
      </c>
      <c r="P44" s="117"/>
      <c r="Q44" s="117"/>
      <c r="R44" s="4" t="s">
        <v>264</v>
      </c>
      <c r="S44" s="4" t="s">
        <v>138</v>
      </c>
    </row>
    <row r="45" spans="1:19" s="7" customFormat="1" ht="61.5" customHeight="1">
      <c r="B45" s="11" t="s">
        <v>202</v>
      </c>
      <c r="C45" s="24" t="s">
        <v>68</v>
      </c>
      <c r="D45" s="4" t="s">
        <v>203</v>
      </c>
      <c r="E45" s="4" t="s">
        <v>29</v>
      </c>
      <c r="F45" s="21">
        <v>5500</v>
      </c>
      <c r="G45" s="21"/>
      <c r="H45" s="29">
        <f>9.2*6000*0.0036*0.8/2</f>
        <v>79.488</v>
      </c>
      <c r="I45" s="38"/>
      <c r="J45" s="38">
        <v>0</v>
      </c>
      <c r="K45" s="34"/>
      <c r="L45" s="22">
        <f t="shared" si="3"/>
        <v>5520.4416000000001</v>
      </c>
      <c r="M45" s="26">
        <f t="shared" si="2"/>
        <v>0.99629710782557679</v>
      </c>
      <c r="N45" s="2" t="s">
        <v>347</v>
      </c>
      <c r="O45" s="4" t="s">
        <v>204</v>
      </c>
      <c r="P45" s="117"/>
      <c r="Q45" s="117"/>
      <c r="R45" s="4" t="s">
        <v>217</v>
      </c>
      <c r="S45" s="4" t="s">
        <v>205</v>
      </c>
    </row>
    <row r="46" spans="1:19" s="7" customFormat="1" ht="62.25" customHeight="1">
      <c r="B46" s="11" t="s">
        <v>260</v>
      </c>
      <c r="C46" s="24" t="s">
        <v>68</v>
      </c>
      <c r="D46" s="4" t="s">
        <v>345</v>
      </c>
      <c r="E46" s="4" t="s">
        <v>216</v>
      </c>
      <c r="F46" s="21">
        <v>500</v>
      </c>
      <c r="G46" s="21"/>
      <c r="H46" s="36">
        <v>40</v>
      </c>
      <c r="I46" s="38"/>
      <c r="J46" s="38">
        <v>0</v>
      </c>
      <c r="K46" s="34"/>
      <c r="L46" s="22">
        <f t="shared" si="3"/>
        <v>2778</v>
      </c>
      <c r="M46" s="26">
        <f t="shared" si="2"/>
        <v>0.17998560115190784</v>
      </c>
      <c r="N46" s="4" t="s">
        <v>215</v>
      </c>
      <c r="O46" s="115" t="s">
        <v>218</v>
      </c>
      <c r="P46" s="108"/>
      <c r="Q46" s="108"/>
      <c r="R46" s="4" t="s">
        <v>265</v>
      </c>
      <c r="S46" s="4"/>
    </row>
    <row r="47" spans="1:19" s="7" customFormat="1" ht="63" customHeight="1">
      <c r="B47" s="11" t="s">
        <v>58</v>
      </c>
      <c r="C47" s="24" t="s">
        <v>68</v>
      </c>
      <c r="D47" s="4" t="s">
        <v>388</v>
      </c>
      <c r="E47" s="4" t="s">
        <v>59</v>
      </c>
      <c r="F47" s="21">
        <v>27500</v>
      </c>
      <c r="G47" s="21"/>
      <c r="H47" s="36">
        <v>38</v>
      </c>
      <c r="I47" s="36"/>
      <c r="J47" s="36">
        <v>0</v>
      </c>
      <c r="K47" s="21"/>
      <c r="L47" s="22">
        <f t="shared" si="3"/>
        <v>2639.1</v>
      </c>
      <c r="M47" s="26">
        <f t="shared" si="2"/>
        <v>10.420219014057823</v>
      </c>
      <c r="N47" s="2" t="s">
        <v>389</v>
      </c>
      <c r="O47" s="62" t="s">
        <v>348</v>
      </c>
      <c r="P47" s="108"/>
      <c r="Q47" s="108"/>
      <c r="R47" s="4" t="s">
        <v>220</v>
      </c>
      <c r="S47" s="4" t="s">
        <v>213</v>
      </c>
    </row>
    <row r="48" spans="1:19" s="7" customFormat="1" ht="63" customHeight="1">
      <c r="B48" s="11" t="s">
        <v>97</v>
      </c>
      <c r="C48" s="4" t="s">
        <v>68</v>
      </c>
      <c r="D48" s="4" t="s">
        <v>349</v>
      </c>
      <c r="E48" s="4" t="s">
        <v>98</v>
      </c>
      <c r="F48" s="21">
        <v>27500</v>
      </c>
      <c r="G48" s="34"/>
      <c r="H48" s="35">
        <f>93000*0.0036</f>
        <v>334.8</v>
      </c>
      <c r="I48" s="38"/>
      <c r="J48" s="38">
        <v>0</v>
      </c>
      <c r="K48" s="34"/>
      <c r="L48" s="22">
        <f t="shared" si="3"/>
        <v>23251.86</v>
      </c>
      <c r="M48" s="26">
        <f t="shared" si="2"/>
        <v>1.1827010828381042</v>
      </c>
      <c r="N48" s="2" t="s">
        <v>350</v>
      </c>
      <c r="O48" s="109" t="s">
        <v>219</v>
      </c>
      <c r="P48" s="24"/>
      <c r="Q48" s="118"/>
      <c r="R48" s="4" t="s">
        <v>242</v>
      </c>
      <c r="S48" s="4" t="s">
        <v>213</v>
      </c>
    </row>
    <row r="49" spans="1:16381" s="7" customFormat="1" ht="63" customHeight="1">
      <c r="B49" s="11" t="s">
        <v>262</v>
      </c>
      <c r="C49" s="4" t="s">
        <v>266</v>
      </c>
      <c r="D49" s="4" t="s">
        <v>69</v>
      </c>
      <c r="E49" s="4" t="s">
        <v>29</v>
      </c>
      <c r="F49" s="21">
        <v>250</v>
      </c>
      <c r="G49" s="21"/>
      <c r="H49" s="59">
        <f>180*0.0036</f>
        <v>0.64800000000000002</v>
      </c>
      <c r="I49" s="38"/>
      <c r="J49" s="38">
        <v>0</v>
      </c>
      <c r="K49" s="21"/>
      <c r="L49" s="22">
        <f t="shared" si="3"/>
        <v>45.003600000000006</v>
      </c>
      <c r="M49" s="54">
        <f t="shared" si="2"/>
        <v>5.5551111466638217</v>
      </c>
      <c r="N49" s="4"/>
      <c r="O49" s="2" t="s">
        <v>241</v>
      </c>
      <c r="P49" s="4"/>
      <c r="Q49" s="66"/>
      <c r="R49" s="4" t="s">
        <v>267</v>
      </c>
      <c r="S49" s="4" t="s">
        <v>138</v>
      </c>
    </row>
    <row r="50" spans="1:16381" s="7" customFormat="1" ht="51">
      <c r="B50" s="10" t="s">
        <v>40</v>
      </c>
      <c r="C50" s="2" t="s">
        <v>25</v>
      </c>
      <c r="D50" s="2" t="s">
        <v>308</v>
      </c>
      <c r="E50" s="2" t="s">
        <v>41</v>
      </c>
      <c r="F50" s="53">
        <v>12500</v>
      </c>
      <c r="G50" s="53"/>
      <c r="H50" s="38">
        <f>6720*0.0036</f>
        <v>24.192</v>
      </c>
      <c r="I50" s="38"/>
      <c r="J50" s="38">
        <v>0</v>
      </c>
      <c r="K50" s="53"/>
      <c r="L50" s="22">
        <f t="shared" si="3"/>
        <v>1680.1344000000001</v>
      </c>
      <c r="M50" s="26">
        <f t="shared" si="2"/>
        <v>7.4398809999961903</v>
      </c>
      <c r="N50" s="4" t="s">
        <v>351</v>
      </c>
      <c r="O50" s="4" t="s">
        <v>208</v>
      </c>
      <c r="P50" s="108"/>
      <c r="Q50" s="108"/>
      <c r="R50" s="4" t="s">
        <v>247</v>
      </c>
      <c r="S50" s="4" t="s">
        <v>209</v>
      </c>
    </row>
    <row r="51" spans="1:16381" s="7" customFormat="1" ht="76.5">
      <c r="B51" s="11" t="s">
        <v>390</v>
      </c>
      <c r="C51" s="4" t="s">
        <v>25</v>
      </c>
      <c r="D51" s="4" t="s">
        <v>391</v>
      </c>
      <c r="E51" s="4" t="s">
        <v>27</v>
      </c>
      <c r="F51" s="21">
        <v>2000</v>
      </c>
      <c r="G51" s="21"/>
      <c r="H51" s="36">
        <f>4500*0.0036</f>
        <v>16.2</v>
      </c>
      <c r="I51" s="36"/>
      <c r="J51" s="36"/>
      <c r="K51" s="21"/>
      <c r="L51" s="22">
        <f t="shared" si="3"/>
        <v>1125.0899999999999</v>
      </c>
      <c r="M51" s="26">
        <f t="shared" si="2"/>
        <v>1.7776355669324233</v>
      </c>
      <c r="N51" s="4" t="s">
        <v>245</v>
      </c>
      <c r="O51" s="4" t="s">
        <v>246</v>
      </c>
      <c r="P51" s="108"/>
      <c r="Q51" s="108"/>
      <c r="R51" s="4" t="s">
        <v>243</v>
      </c>
      <c r="S51" s="4"/>
    </row>
    <row r="52" spans="1:16381" s="30" customFormat="1" ht="38.25">
      <c r="B52" s="11" t="s">
        <v>94</v>
      </c>
      <c r="C52" s="4" t="s">
        <v>25</v>
      </c>
      <c r="D52" s="4" t="s">
        <v>393</v>
      </c>
      <c r="E52" s="4" t="s">
        <v>27</v>
      </c>
      <c r="F52" s="21">
        <v>3540</v>
      </c>
      <c r="G52" s="34"/>
      <c r="H52" s="27">
        <f>1500*0.0036</f>
        <v>5.3999999999999995</v>
      </c>
      <c r="I52" s="27"/>
      <c r="J52" s="27"/>
      <c r="K52" s="34"/>
      <c r="L52" s="22">
        <f t="shared" si="3"/>
        <v>375.03</v>
      </c>
      <c r="M52" s="26">
        <f t="shared" si="2"/>
        <v>9.4392448604111685</v>
      </c>
      <c r="N52" s="4" t="s">
        <v>392</v>
      </c>
      <c r="O52" s="4" t="s">
        <v>394</v>
      </c>
      <c r="P52" s="108"/>
      <c r="Q52" s="108"/>
      <c r="R52" s="2" t="s">
        <v>395</v>
      </c>
      <c r="S52" s="4"/>
    </row>
    <row r="53" spans="1:16381" s="7" customFormat="1" ht="38.25">
      <c r="B53" s="10" t="s">
        <v>248</v>
      </c>
      <c r="C53" s="2" t="s">
        <v>25</v>
      </c>
      <c r="D53" s="2" t="s">
        <v>249</v>
      </c>
      <c r="E53" s="2" t="s">
        <v>250</v>
      </c>
      <c r="F53" s="53"/>
      <c r="G53" s="53"/>
      <c r="H53" s="38"/>
      <c r="I53" s="38"/>
      <c r="J53" s="38"/>
      <c r="K53" s="53"/>
      <c r="L53" s="22">
        <f t="shared" si="3"/>
        <v>0</v>
      </c>
      <c r="M53" s="38" t="s">
        <v>171</v>
      </c>
      <c r="N53" s="2" t="s">
        <v>251</v>
      </c>
      <c r="O53" s="2" t="s">
        <v>171</v>
      </c>
      <c r="P53" s="4"/>
      <c r="Q53" s="66"/>
      <c r="R53" s="4"/>
      <c r="S53" s="2" t="s">
        <v>252</v>
      </c>
    </row>
    <row r="54" spans="1:16381" s="7" customFormat="1" ht="72.75" customHeight="1">
      <c r="B54" s="11" t="s">
        <v>80</v>
      </c>
      <c r="C54" s="4" t="s">
        <v>25</v>
      </c>
      <c r="D54" s="4" t="s">
        <v>268</v>
      </c>
      <c r="E54" s="4" t="s">
        <v>27</v>
      </c>
      <c r="F54" s="21">
        <v>2800</v>
      </c>
      <c r="G54" s="21"/>
      <c r="H54" s="36">
        <v>8.6</v>
      </c>
      <c r="I54" s="36"/>
      <c r="J54" s="36">
        <v>0</v>
      </c>
      <c r="K54" s="21"/>
      <c r="L54" s="22">
        <f t="shared" si="3"/>
        <v>597.27</v>
      </c>
      <c r="M54" s="26">
        <f t="shared" si="2"/>
        <v>4.6879970532589956</v>
      </c>
      <c r="N54" s="4" t="s">
        <v>352</v>
      </c>
      <c r="O54" s="4" t="s">
        <v>353</v>
      </c>
      <c r="P54" s="108"/>
      <c r="Q54" s="108"/>
      <c r="R54" s="4" t="s">
        <v>189</v>
      </c>
      <c r="S54" s="4" t="s">
        <v>193</v>
      </c>
    </row>
    <row r="55" spans="1:16381" s="7" customFormat="1" ht="51">
      <c r="B55" s="11" t="s">
        <v>82</v>
      </c>
      <c r="C55" s="4" t="s">
        <v>25</v>
      </c>
      <c r="D55" s="4" t="s">
        <v>396</v>
      </c>
      <c r="E55" s="4" t="s">
        <v>27</v>
      </c>
      <c r="F55" s="21">
        <v>7700</v>
      </c>
      <c r="G55" s="21"/>
      <c r="H55" s="29">
        <f>11935*0.0036</f>
        <v>42.966000000000001</v>
      </c>
      <c r="I55" s="36"/>
      <c r="J55" s="36"/>
      <c r="K55" s="21"/>
      <c r="L55" s="22">
        <f t="shared" si="3"/>
        <v>2983.9887000000003</v>
      </c>
      <c r="M55" s="26">
        <f t="shared" si="2"/>
        <v>2.5804387261922268</v>
      </c>
      <c r="N55" s="2" t="s">
        <v>354</v>
      </c>
      <c r="O55" s="2" t="s">
        <v>191</v>
      </c>
      <c r="P55" s="108"/>
      <c r="Q55" s="108"/>
      <c r="R55" s="4" t="s">
        <v>293</v>
      </c>
      <c r="S55" s="4" t="s">
        <v>190</v>
      </c>
    </row>
    <row r="56" spans="1:16381" s="7" customFormat="1" ht="51">
      <c r="B56" s="11" t="s">
        <v>211</v>
      </c>
      <c r="C56" s="4" t="s">
        <v>25</v>
      </c>
      <c r="D56" s="4" t="s">
        <v>397</v>
      </c>
      <c r="E56" s="4" t="s">
        <v>27</v>
      </c>
      <c r="F56" s="21">
        <f>400*70</f>
        <v>28000</v>
      </c>
      <c r="G56" s="21"/>
      <c r="H56" s="29">
        <f>6000*0.0036</f>
        <v>21.599999999999998</v>
      </c>
      <c r="I56" s="36"/>
      <c r="J56" s="36"/>
      <c r="K56" s="21"/>
      <c r="L56" s="22">
        <f t="shared" si="3"/>
        <v>1500.12</v>
      </c>
      <c r="M56" s="26">
        <f t="shared" si="2"/>
        <v>18.665173452790444</v>
      </c>
      <c r="N56" s="2" t="s">
        <v>212</v>
      </c>
      <c r="O56" s="2" t="s">
        <v>355</v>
      </c>
      <c r="P56" s="108"/>
      <c r="Q56" s="108"/>
      <c r="R56" s="4" t="s">
        <v>269</v>
      </c>
      <c r="S56" s="4"/>
    </row>
    <row r="57" spans="1:16381" s="7" customFormat="1" ht="63.75">
      <c r="B57" s="11" t="s">
        <v>78</v>
      </c>
      <c r="C57" s="4" t="s">
        <v>25</v>
      </c>
      <c r="D57" s="4" t="s">
        <v>79</v>
      </c>
      <c r="E57" s="4" t="s">
        <v>91</v>
      </c>
      <c r="F57" s="21">
        <v>75000</v>
      </c>
      <c r="G57" s="21"/>
      <c r="H57" s="36">
        <f>60000*0.0036</f>
        <v>216</v>
      </c>
      <c r="I57" s="36"/>
      <c r="J57" s="36"/>
      <c r="K57" s="21"/>
      <c r="L57" s="22">
        <f t="shared" si="3"/>
        <v>15001.2</v>
      </c>
      <c r="M57" s="26">
        <f t="shared" si="2"/>
        <v>4.9996000319974403</v>
      </c>
      <c r="N57" s="2" t="s">
        <v>356</v>
      </c>
      <c r="O57" s="2" t="s">
        <v>357</v>
      </c>
      <c r="P57" s="108"/>
      <c r="Q57" s="108"/>
      <c r="R57" s="4" t="s">
        <v>271</v>
      </c>
      <c r="S57" s="4"/>
    </row>
    <row r="58" spans="1:16381" s="7" customFormat="1" ht="81.75" customHeight="1">
      <c r="B58" s="11" t="s">
        <v>74</v>
      </c>
      <c r="C58" s="4" t="s">
        <v>25</v>
      </c>
      <c r="D58" s="4" t="s">
        <v>75</v>
      </c>
      <c r="E58" s="4" t="s">
        <v>178</v>
      </c>
      <c r="F58" s="34">
        <f>400*33*2</f>
        <v>26400</v>
      </c>
      <c r="G58" s="34"/>
      <c r="H58" s="35">
        <f>-26.4*8*7*25*0.0036</f>
        <v>-133.05599999999998</v>
      </c>
      <c r="I58" s="27">
        <f>0.32*8*7*25</f>
        <v>448.00000000000006</v>
      </c>
      <c r="J58" s="27"/>
      <c r="K58" s="34">
        <v>550</v>
      </c>
      <c r="L58" s="22">
        <f t="shared" si="3"/>
        <v>7553.7407999999996</v>
      </c>
      <c r="M58" s="26">
        <f t="shared" si="2"/>
        <v>3.4949570946358128</v>
      </c>
      <c r="N58" s="2" t="s">
        <v>270</v>
      </c>
      <c r="O58" s="2" t="s">
        <v>358</v>
      </c>
      <c r="P58" s="108"/>
      <c r="Q58" s="108"/>
      <c r="R58" s="4" t="s">
        <v>359</v>
      </c>
      <c r="S58" s="4"/>
    </row>
    <row r="59" spans="1:16381" s="7" customFormat="1" ht="63.75">
      <c r="B59" s="11" t="s">
        <v>195</v>
      </c>
      <c r="C59" s="4" t="s">
        <v>25</v>
      </c>
      <c r="D59" s="4" t="s">
        <v>398</v>
      </c>
      <c r="E59" s="4" t="s">
        <v>39</v>
      </c>
      <c r="F59" s="21">
        <f>4000*2</f>
        <v>8000</v>
      </c>
      <c r="G59" s="21"/>
      <c r="H59" s="36">
        <f>4*20*30*0.0036</f>
        <v>8.64</v>
      </c>
      <c r="I59" s="36"/>
      <c r="J59" s="36"/>
      <c r="K59" s="21"/>
      <c r="L59" s="22">
        <f t="shared" si="3"/>
        <v>600.04800000000012</v>
      </c>
      <c r="M59" s="26">
        <f t="shared" si="2"/>
        <v>13.332266751993171</v>
      </c>
      <c r="N59" s="2" t="s">
        <v>360</v>
      </c>
      <c r="O59" s="2" t="s">
        <v>361</v>
      </c>
      <c r="P59" s="108"/>
      <c r="Q59" s="108"/>
      <c r="R59" s="109" t="s">
        <v>362</v>
      </c>
      <c r="S59" s="4"/>
    </row>
    <row r="60" spans="1:16381" s="7" customFormat="1" ht="51">
      <c r="A60"/>
      <c r="B60" s="60" t="s">
        <v>273</v>
      </c>
      <c r="C60" s="61" t="s">
        <v>25</v>
      </c>
      <c r="D60" s="61" t="s">
        <v>399</v>
      </c>
      <c r="E60" s="61" t="s">
        <v>27</v>
      </c>
      <c r="F60" s="101">
        <v>75000</v>
      </c>
      <c r="G60" s="50"/>
      <c r="H60" s="50">
        <v>65</v>
      </c>
      <c r="I60" s="50"/>
      <c r="J60" s="50"/>
      <c r="K60" s="50">
        <v>0</v>
      </c>
      <c r="L60" s="22">
        <f t="shared" si="3"/>
        <v>4514.25</v>
      </c>
      <c r="M60" s="26">
        <f t="shared" si="2"/>
        <v>16.61405549094534</v>
      </c>
      <c r="N60" s="109" t="s">
        <v>274</v>
      </c>
      <c r="O60" s="109" t="s">
        <v>275</v>
      </c>
      <c r="P60" s="109"/>
      <c r="Q60" s="119"/>
      <c r="R60" s="4" t="s">
        <v>192</v>
      </c>
      <c r="S60" s="109" t="s">
        <v>276</v>
      </c>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c r="IY60"/>
      <c r="IZ60"/>
      <c r="JA60"/>
      <c r="JB60"/>
      <c r="JC60"/>
      <c r="JD60"/>
      <c r="JE60"/>
      <c r="JF60"/>
      <c r="JG60"/>
      <c r="JH60"/>
      <c r="JI60"/>
      <c r="JJ60"/>
      <c r="JK60"/>
      <c r="JL60"/>
      <c r="JM60"/>
      <c r="JN60"/>
      <c r="JO60"/>
      <c r="JP60"/>
      <c r="JQ60"/>
      <c r="JR60"/>
      <c r="JS60"/>
      <c r="JT60"/>
      <c r="JU60"/>
      <c r="JV60"/>
      <c r="JW60"/>
      <c r="JX60"/>
      <c r="JY60"/>
      <c r="JZ60"/>
      <c r="KA60"/>
      <c r="KB60"/>
      <c r="KC60"/>
      <c r="KD60"/>
      <c r="KE60"/>
      <c r="KF60"/>
      <c r="KG60"/>
      <c r="KH60"/>
      <c r="KI60"/>
      <c r="KJ60"/>
      <c r="KK60"/>
      <c r="KL60"/>
      <c r="KM60"/>
      <c r="KN60"/>
      <c r="KO60"/>
      <c r="KP60"/>
      <c r="KQ60"/>
      <c r="KR60"/>
      <c r="KS60"/>
      <c r="KT60"/>
      <c r="KU60"/>
      <c r="KV60"/>
      <c r="KW60"/>
      <c r="KX60"/>
      <c r="KY60"/>
      <c r="KZ60"/>
      <c r="LA60"/>
      <c r="LB60"/>
      <c r="LC60"/>
      <c r="LD60"/>
      <c r="LE60"/>
      <c r="LF60"/>
      <c r="LG60"/>
      <c r="LH60"/>
      <c r="LI60"/>
      <c r="LJ60"/>
      <c r="LK60"/>
      <c r="LL60"/>
      <c r="LM60"/>
      <c r="LN60"/>
      <c r="LO60"/>
      <c r="LP60"/>
      <c r="LQ60"/>
      <c r="LR60"/>
      <c r="LS60"/>
      <c r="LT60"/>
      <c r="LU60"/>
      <c r="LV60"/>
      <c r="LW60"/>
      <c r="LX60"/>
      <c r="LY60"/>
      <c r="LZ60"/>
      <c r="MA60"/>
      <c r="MB60"/>
      <c r="MC60"/>
      <c r="MD60"/>
      <c r="ME60"/>
      <c r="MF60"/>
      <c r="MG60"/>
      <c r="MH60"/>
      <c r="MI60"/>
      <c r="MJ60"/>
      <c r="MK60"/>
      <c r="ML60"/>
      <c r="MM60"/>
      <c r="MN60"/>
      <c r="MO60"/>
      <c r="MP60"/>
      <c r="MQ60"/>
      <c r="MR60"/>
      <c r="MS60"/>
      <c r="MT60"/>
      <c r="MU60"/>
      <c r="MV60"/>
      <c r="MW60"/>
      <c r="MX60"/>
      <c r="MY60"/>
      <c r="MZ60"/>
      <c r="NA60"/>
      <c r="NB60"/>
      <c r="NC60"/>
      <c r="ND60"/>
      <c r="NE60"/>
      <c r="NF60"/>
      <c r="NG60"/>
      <c r="NH60"/>
      <c r="NI60"/>
      <c r="NJ60"/>
      <c r="NK60"/>
      <c r="NL60"/>
      <c r="NM60"/>
      <c r="NN60"/>
      <c r="NO60"/>
      <c r="NP60"/>
      <c r="NQ60"/>
      <c r="NR60"/>
      <c r="NS60"/>
      <c r="NT60"/>
      <c r="NU60"/>
      <c r="NV60"/>
      <c r="NW60"/>
      <c r="NX60"/>
      <c r="NY60"/>
      <c r="NZ60"/>
      <c r="OA60"/>
      <c r="OB60"/>
      <c r="OC60"/>
      <c r="OD60"/>
      <c r="OE60"/>
      <c r="OF60"/>
      <c r="OG60"/>
      <c r="OH60"/>
      <c r="OI60"/>
      <c r="OJ60"/>
      <c r="OK60"/>
      <c r="OL60"/>
      <c r="OM60"/>
      <c r="ON60"/>
      <c r="OO60"/>
      <c r="OP60"/>
      <c r="OQ60"/>
      <c r="OR60"/>
      <c r="OS60"/>
      <c r="OT60"/>
      <c r="OU60"/>
      <c r="OV60"/>
      <c r="OW60"/>
      <c r="OX60"/>
      <c r="OY60"/>
      <c r="OZ60"/>
      <c r="PA60"/>
      <c r="PB60"/>
      <c r="PC60"/>
      <c r="PD60"/>
      <c r="PE60"/>
      <c r="PF60"/>
      <c r="PG60"/>
      <c r="PH60"/>
      <c r="PI60"/>
      <c r="PJ60"/>
      <c r="PK60"/>
      <c r="PL60"/>
      <c r="PM60"/>
      <c r="PN60"/>
      <c r="PO60"/>
      <c r="PP60"/>
      <c r="PQ60"/>
      <c r="PR60"/>
      <c r="PS60"/>
      <c r="PT60"/>
      <c r="PU60"/>
      <c r="PV60"/>
      <c r="PW60"/>
      <c r="PX60"/>
      <c r="PY60"/>
      <c r="PZ60"/>
      <c r="QA60"/>
      <c r="QB60"/>
      <c r="QC60"/>
      <c r="QD60"/>
      <c r="QE60"/>
      <c r="QF60"/>
      <c r="QG60"/>
      <c r="QH60"/>
      <c r="QI60"/>
      <c r="QJ60"/>
      <c r="QK60"/>
      <c r="QL60"/>
      <c r="QM60"/>
      <c r="QN60"/>
      <c r="QO60"/>
      <c r="QP60"/>
      <c r="QQ60"/>
      <c r="QR60"/>
      <c r="QS60"/>
      <c r="QT60"/>
      <c r="QU60"/>
      <c r="QV60"/>
      <c r="QW60"/>
      <c r="QX60"/>
      <c r="QY60"/>
      <c r="QZ60"/>
      <c r="RA60"/>
      <c r="RB60"/>
      <c r="RC60"/>
      <c r="RD60"/>
      <c r="RE60"/>
      <c r="RF60"/>
      <c r="RG60"/>
      <c r="RH60"/>
      <c r="RI60"/>
      <c r="RJ60"/>
      <c r="RK60"/>
      <c r="RL60"/>
      <c r="RM60"/>
      <c r="RN60"/>
      <c r="RO60"/>
      <c r="RP60"/>
      <c r="RQ60"/>
      <c r="RR60"/>
      <c r="RS60"/>
      <c r="RT60"/>
      <c r="RU60"/>
      <c r="RV60"/>
      <c r="RW60"/>
      <c r="RX60"/>
      <c r="RY60"/>
      <c r="RZ60"/>
      <c r="SA60"/>
      <c r="SB60"/>
      <c r="SC60"/>
      <c r="SD60"/>
      <c r="SE60"/>
      <c r="SF60"/>
      <c r="SG60"/>
      <c r="SH60"/>
      <c r="SI60"/>
      <c r="SJ60"/>
      <c r="SK60"/>
      <c r="SL60"/>
      <c r="SM60"/>
      <c r="SN60"/>
      <c r="SO60"/>
      <c r="SP60"/>
      <c r="SQ60"/>
      <c r="SR60"/>
      <c r="SS60"/>
      <c r="ST60"/>
      <c r="SU60"/>
      <c r="SV60"/>
      <c r="SW60"/>
      <c r="SX60"/>
      <c r="SY60"/>
      <c r="SZ60"/>
      <c r="TA60"/>
      <c r="TB60"/>
      <c r="TC60"/>
      <c r="TD60"/>
      <c r="TE60"/>
      <c r="TF60"/>
      <c r="TG60"/>
      <c r="TH60"/>
      <c r="TI60"/>
      <c r="TJ60"/>
      <c r="TK60"/>
      <c r="TL60"/>
      <c r="TM60"/>
      <c r="TN60"/>
      <c r="TO60"/>
      <c r="TP60"/>
      <c r="TQ60"/>
      <c r="TR60"/>
      <c r="TS60"/>
      <c r="TT60"/>
      <c r="TU60"/>
      <c r="TV60"/>
      <c r="TW60"/>
      <c r="TX60"/>
      <c r="TY60"/>
      <c r="TZ60"/>
      <c r="UA60"/>
      <c r="UB60"/>
      <c r="UC60"/>
      <c r="UD60"/>
      <c r="UE60"/>
      <c r="UF60"/>
      <c r="UG60"/>
      <c r="UH60"/>
      <c r="UI60"/>
      <c r="UJ60"/>
      <c r="UK60"/>
      <c r="UL60"/>
      <c r="UM60"/>
      <c r="UN60"/>
      <c r="UO60"/>
      <c r="UP60"/>
      <c r="UQ60"/>
      <c r="UR60"/>
      <c r="US60"/>
      <c r="UT60"/>
      <c r="UU60"/>
      <c r="UV60"/>
      <c r="UW60"/>
      <c r="UX60"/>
      <c r="UY60"/>
      <c r="UZ60"/>
      <c r="VA60"/>
      <c r="VB60"/>
      <c r="VC60"/>
      <c r="VD60"/>
      <c r="VE60"/>
      <c r="VF60"/>
      <c r="VG60"/>
      <c r="VH60"/>
      <c r="VI60"/>
      <c r="VJ60"/>
      <c r="VK60"/>
      <c r="VL60"/>
      <c r="VM60"/>
      <c r="VN60"/>
      <c r="VO60"/>
      <c r="VP60"/>
      <c r="VQ60"/>
      <c r="VR60"/>
      <c r="VS60"/>
      <c r="VT60"/>
      <c r="VU60"/>
      <c r="VV60"/>
      <c r="VW60"/>
      <c r="VX60"/>
      <c r="VY60"/>
      <c r="VZ60"/>
      <c r="WA60"/>
      <c r="WB60"/>
      <c r="WC60"/>
      <c r="WD60"/>
      <c r="WE60"/>
      <c r="WF60"/>
      <c r="WG60"/>
      <c r="WH60"/>
      <c r="WI60"/>
      <c r="WJ60"/>
      <c r="WK60"/>
      <c r="WL60"/>
      <c r="WM60"/>
      <c r="WN60"/>
      <c r="WO60"/>
      <c r="WP60"/>
      <c r="WQ60"/>
      <c r="WR60"/>
      <c r="WS60"/>
      <c r="WT60"/>
      <c r="WU60"/>
      <c r="WV60"/>
      <c r="WW60"/>
      <c r="WX60"/>
      <c r="WY60"/>
      <c r="WZ60"/>
      <c r="XA60"/>
      <c r="XB60"/>
      <c r="XC60"/>
      <c r="XD60"/>
      <c r="XE60"/>
      <c r="XF60"/>
      <c r="XG60"/>
      <c r="XH60"/>
      <c r="XI60"/>
      <c r="XJ60"/>
      <c r="XK60"/>
      <c r="XL60"/>
      <c r="XM60"/>
      <c r="XN60"/>
      <c r="XO60"/>
      <c r="XP60"/>
      <c r="XQ60"/>
      <c r="XR60"/>
      <c r="XS60"/>
      <c r="XT60"/>
      <c r="XU60"/>
      <c r="XV60"/>
      <c r="XW60"/>
      <c r="XX60"/>
      <c r="XY60"/>
      <c r="XZ60"/>
      <c r="YA60"/>
      <c r="YB60"/>
      <c r="YC60"/>
      <c r="YD60"/>
      <c r="YE60"/>
      <c r="YF60"/>
      <c r="YG60"/>
      <c r="YH60"/>
      <c r="YI60"/>
      <c r="YJ60"/>
      <c r="YK60"/>
      <c r="YL60"/>
      <c r="YM60"/>
      <c r="YN60"/>
      <c r="YO60"/>
      <c r="YP60"/>
      <c r="YQ60"/>
      <c r="YR60"/>
      <c r="YS60"/>
      <c r="YT60"/>
      <c r="YU60"/>
      <c r="YV60"/>
      <c r="YW60"/>
      <c r="YX60"/>
      <c r="YY60"/>
      <c r="YZ60"/>
      <c r="ZA60"/>
      <c r="ZB60"/>
      <c r="ZC60"/>
      <c r="ZD60"/>
      <c r="ZE60"/>
      <c r="ZF60"/>
      <c r="ZG60"/>
      <c r="ZH60"/>
      <c r="ZI60"/>
      <c r="ZJ60"/>
      <c r="ZK60"/>
      <c r="ZL60"/>
      <c r="ZM60"/>
      <c r="ZN60"/>
      <c r="ZO60"/>
      <c r="ZP60"/>
      <c r="ZQ60"/>
      <c r="ZR60"/>
      <c r="ZS60"/>
      <c r="ZT60"/>
      <c r="ZU60"/>
      <c r="ZV60"/>
      <c r="ZW60"/>
      <c r="ZX60"/>
      <c r="ZY60"/>
      <c r="ZZ60"/>
      <c r="AAA60"/>
      <c r="AAB60"/>
      <c r="AAC60"/>
      <c r="AAD60"/>
      <c r="AAE60"/>
      <c r="AAF60"/>
      <c r="AAG60"/>
      <c r="AAH60"/>
      <c r="AAI60"/>
      <c r="AAJ60"/>
      <c r="AAK60"/>
      <c r="AAL60"/>
      <c r="AAM60"/>
      <c r="AAN60"/>
      <c r="AAO60"/>
      <c r="AAP60"/>
      <c r="AAQ60"/>
      <c r="AAR60"/>
      <c r="AAS60"/>
      <c r="AAT60"/>
      <c r="AAU60"/>
      <c r="AAV60"/>
      <c r="AAW60"/>
      <c r="AAX60"/>
      <c r="AAY60"/>
      <c r="AAZ60"/>
      <c r="ABA60"/>
      <c r="ABB60"/>
      <c r="ABC60"/>
      <c r="ABD60"/>
      <c r="ABE60"/>
      <c r="ABF60"/>
      <c r="ABG60"/>
      <c r="ABH60"/>
      <c r="ABI60"/>
      <c r="ABJ60"/>
      <c r="ABK60"/>
      <c r="ABL60"/>
      <c r="ABM60"/>
      <c r="ABN60"/>
      <c r="ABO60"/>
      <c r="ABP60"/>
      <c r="ABQ60"/>
      <c r="ABR60"/>
      <c r="ABS60"/>
      <c r="ABT60"/>
      <c r="ABU60"/>
      <c r="ABV60"/>
      <c r="ABW60"/>
      <c r="ABX60"/>
      <c r="ABY60"/>
      <c r="ABZ60"/>
      <c r="ACA60"/>
      <c r="ACB60"/>
      <c r="ACC60"/>
      <c r="ACD60"/>
      <c r="ACE60"/>
      <c r="ACF60"/>
      <c r="ACG60"/>
      <c r="ACH60"/>
      <c r="ACI60"/>
      <c r="ACJ60"/>
      <c r="ACK60"/>
      <c r="ACL60"/>
      <c r="ACM60"/>
      <c r="ACN60"/>
      <c r="ACO60"/>
      <c r="ACP60"/>
      <c r="ACQ60"/>
      <c r="ACR60"/>
      <c r="ACS60"/>
      <c r="ACT60"/>
      <c r="ACU60"/>
      <c r="ACV60"/>
      <c r="ACW60"/>
      <c r="ACX60"/>
      <c r="ACY60"/>
      <c r="ACZ60"/>
      <c r="ADA60"/>
      <c r="ADB60"/>
      <c r="ADC60"/>
      <c r="ADD60"/>
      <c r="ADE60"/>
      <c r="ADF60"/>
      <c r="ADG60"/>
      <c r="ADH60"/>
      <c r="ADI60"/>
      <c r="ADJ60"/>
      <c r="ADK60"/>
      <c r="ADL60"/>
      <c r="ADM60"/>
      <c r="ADN60"/>
      <c r="ADO60"/>
      <c r="ADP60"/>
      <c r="ADQ60"/>
      <c r="ADR60"/>
      <c r="ADS60"/>
      <c r="ADT60"/>
      <c r="ADU60"/>
      <c r="ADV60"/>
      <c r="ADW60"/>
      <c r="ADX60"/>
      <c r="ADY60"/>
      <c r="ADZ60"/>
      <c r="AEA60"/>
      <c r="AEB60"/>
      <c r="AEC60"/>
      <c r="AED60"/>
      <c r="AEE60"/>
      <c r="AEF60"/>
      <c r="AEG60"/>
      <c r="AEH60"/>
      <c r="AEI60"/>
      <c r="AEJ60"/>
      <c r="AEK60"/>
      <c r="AEL60"/>
      <c r="AEM60"/>
      <c r="AEN60"/>
      <c r="AEO60"/>
      <c r="AEP60"/>
      <c r="AEQ60"/>
      <c r="AER60"/>
      <c r="AES60"/>
      <c r="AET60"/>
      <c r="AEU60"/>
      <c r="AEV60"/>
      <c r="AEW60"/>
      <c r="AEX60"/>
      <c r="AEY60"/>
      <c r="AEZ60"/>
      <c r="AFA60"/>
      <c r="AFB60"/>
      <c r="AFC60"/>
      <c r="AFD60"/>
      <c r="AFE60"/>
      <c r="AFF60"/>
      <c r="AFG60"/>
      <c r="AFH60"/>
      <c r="AFI60"/>
      <c r="AFJ60"/>
      <c r="AFK60"/>
      <c r="AFL60"/>
      <c r="AFM60"/>
      <c r="AFN60"/>
      <c r="AFO60"/>
      <c r="AFP60"/>
      <c r="AFQ60"/>
      <c r="AFR60"/>
      <c r="AFS60"/>
      <c r="AFT60"/>
      <c r="AFU60"/>
      <c r="AFV60"/>
      <c r="AFW60"/>
      <c r="AFX60"/>
      <c r="AFY60"/>
      <c r="AFZ60"/>
      <c r="AGA60"/>
      <c r="AGB60"/>
      <c r="AGC60"/>
      <c r="AGD60"/>
      <c r="AGE60"/>
      <c r="AGF60"/>
      <c r="AGG60"/>
      <c r="AGH60"/>
      <c r="AGI60"/>
      <c r="AGJ60"/>
      <c r="AGK60"/>
      <c r="AGL60"/>
      <c r="AGM60"/>
      <c r="AGN60"/>
      <c r="AGO60"/>
      <c r="AGP60"/>
      <c r="AGQ60"/>
      <c r="AGR60"/>
      <c r="AGS60"/>
      <c r="AGT60"/>
      <c r="AGU60"/>
      <c r="AGV60"/>
      <c r="AGW60"/>
      <c r="AGX60"/>
      <c r="AGY60"/>
      <c r="AGZ60"/>
      <c r="AHA60"/>
      <c r="AHB60"/>
      <c r="AHC60"/>
      <c r="AHD60"/>
      <c r="AHE60"/>
      <c r="AHF60"/>
      <c r="AHG60"/>
      <c r="AHH60"/>
      <c r="AHI60"/>
      <c r="AHJ60"/>
      <c r="AHK60"/>
      <c r="AHL60"/>
      <c r="AHM60"/>
      <c r="AHN60"/>
      <c r="AHO60"/>
      <c r="AHP60"/>
      <c r="AHQ60"/>
      <c r="AHR60"/>
      <c r="AHS60"/>
      <c r="AHT60"/>
      <c r="AHU60"/>
      <c r="AHV60"/>
      <c r="AHW60"/>
      <c r="AHX60"/>
      <c r="AHY60"/>
      <c r="AHZ60"/>
      <c r="AIA60"/>
      <c r="AIB60"/>
      <c r="AIC60"/>
      <c r="AID60"/>
      <c r="AIE60"/>
      <c r="AIF60"/>
      <c r="AIG60"/>
      <c r="AIH60"/>
      <c r="AII60"/>
      <c r="AIJ60"/>
      <c r="AIK60"/>
      <c r="AIL60"/>
      <c r="AIM60"/>
      <c r="AIN60"/>
      <c r="AIO60"/>
      <c r="AIP60"/>
      <c r="AIQ60"/>
      <c r="AIR60"/>
      <c r="AIS60"/>
      <c r="AIT60"/>
      <c r="AIU60"/>
      <c r="AIV60"/>
      <c r="AIW60"/>
      <c r="AIX60"/>
      <c r="AIY60"/>
      <c r="AIZ60"/>
      <c r="AJA60"/>
      <c r="AJB60"/>
      <c r="AJC60"/>
      <c r="AJD60"/>
      <c r="AJE60"/>
      <c r="AJF60"/>
      <c r="AJG60"/>
      <c r="AJH60"/>
      <c r="AJI60"/>
      <c r="AJJ60"/>
      <c r="AJK60"/>
      <c r="AJL60"/>
      <c r="AJM60"/>
      <c r="AJN60"/>
      <c r="AJO60"/>
      <c r="AJP60"/>
      <c r="AJQ60"/>
      <c r="AJR60"/>
      <c r="AJS60"/>
      <c r="AJT60"/>
      <c r="AJU60"/>
      <c r="AJV60"/>
      <c r="AJW60"/>
      <c r="AJX60"/>
      <c r="AJY60"/>
      <c r="AJZ60"/>
      <c r="AKA60"/>
      <c r="AKB60"/>
      <c r="AKC60"/>
      <c r="AKD60"/>
      <c r="AKE60"/>
      <c r="AKF60"/>
      <c r="AKG60"/>
      <c r="AKH60"/>
      <c r="AKI60"/>
      <c r="AKJ60"/>
      <c r="AKK60"/>
      <c r="AKL60"/>
      <c r="AKM60"/>
      <c r="AKN60"/>
      <c r="AKO60"/>
      <c r="AKP60"/>
      <c r="AKQ60"/>
      <c r="AKR60"/>
      <c r="AKS60"/>
      <c r="AKT60"/>
      <c r="AKU60"/>
      <c r="AKV60"/>
      <c r="AKW60"/>
      <c r="AKX60"/>
      <c r="AKY60"/>
      <c r="AKZ60"/>
      <c r="ALA60"/>
      <c r="ALB60"/>
      <c r="ALC60"/>
      <c r="ALD60"/>
      <c r="ALE60"/>
      <c r="ALF60"/>
      <c r="ALG60"/>
      <c r="ALH60"/>
      <c r="ALI60"/>
      <c r="ALJ60"/>
      <c r="ALK60"/>
      <c r="ALL60"/>
      <c r="ALM60"/>
      <c r="ALN60"/>
      <c r="ALO60"/>
      <c r="ALP60"/>
      <c r="ALQ60"/>
      <c r="ALR60"/>
      <c r="ALS60"/>
      <c r="ALT60"/>
      <c r="ALU60"/>
      <c r="ALV60"/>
      <c r="ALW60"/>
      <c r="ALX60"/>
      <c r="ALY60"/>
      <c r="ALZ60"/>
      <c r="AMA60"/>
      <c r="AMB60"/>
      <c r="AMC60"/>
      <c r="AMD60"/>
      <c r="AME60"/>
      <c r="AMF60"/>
      <c r="AMG60"/>
      <c r="AMH60"/>
      <c r="AMI60"/>
      <c r="AMJ60"/>
      <c r="AMK60"/>
      <c r="AML60"/>
      <c r="AMM60"/>
      <c r="AMN60"/>
      <c r="AMO60"/>
      <c r="AMP60"/>
      <c r="AMQ60"/>
      <c r="AMR60"/>
      <c r="AMS60"/>
      <c r="AMT60"/>
      <c r="AMU60"/>
      <c r="AMV60"/>
      <c r="AMW60"/>
      <c r="AMX60"/>
      <c r="AMY60"/>
      <c r="AMZ60"/>
      <c r="ANA60"/>
      <c r="ANB60"/>
      <c r="ANC60"/>
      <c r="AND60"/>
      <c r="ANE60"/>
      <c r="ANF60"/>
      <c r="ANG60"/>
      <c r="ANH60"/>
      <c r="ANI60"/>
      <c r="ANJ60"/>
      <c r="ANK60"/>
      <c r="ANL60"/>
      <c r="ANM60"/>
      <c r="ANN60"/>
      <c r="ANO60"/>
      <c r="ANP60"/>
      <c r="ANQ60"/>
      <c r="ANR60"/>
      <c r="ANS60"/>
      <c r="ANT60"/>
      <c r="ANU60"/>
      <c r="ANV60"/>
      <c r="ANW60"/>
      <c r="ANX60"/>
      <c r="ANY60"/>
      <c r="ANZ60"/>
      <c r="AOA60"/>
      <c r="AOB60"/>
      <c r="AOC60"/>
      <c r="AOD60"/>
      <c r="AOE60"/>
      <c r="AOF60"/>
      <c r="AOG60"/>
      <c r="AOH60"/>
      <c r="AOI60"/>
      <c r="AOJ60"/>
      <c r="AOK60"/>
      <c r="AOL60"/>
      <c r="AOM60"/>
      <c r="AON60"/>
      <c r="AOO60"/>
      <c r="AOP60"/>
      <c r="AOQ60"/>
      <c r="AOR60"/>
      <c r="AOS60"/>
      <c r="AOT60"/>
      <c r="AOU60"/>
      <c r="AOV60"/>
      <c r="AOW60"/>
      <c r="AOX60"/>
      <c r="AOY60"/>
      <c r="AOZ60"/>
      <c r="APA60"/>
      <c r="APB60"/>
      <c r="APC60"/>
      <c r="APD60"/>
      <c r="APE60"/>
      <c r="APF60"/>
      <c r="APG60"/>
      <c r="APH60"/>
      <c r="API60"/>
      <c r="APJ60"/>
      <c r="APK60"/>
      <c r="APL60"/>
      <c r="APM60"/>
      <c r="APN60"/>
      <c r="APO60"/>
      <c r="APP60"/>
      <c r="APQ60"/>
      <c r="APR60"/>
      <c r="APS60"/>
      <c r="APT60"/>
      <c r="APU60"/>
      <c r="APV60"/>
      <c r="APW60"/>
      <c r="APX60"/>
      <c r="APY60"/>
      <c r="APZ60"/>
      <c r="AQA60"/>
      <c r="AQB60"/>
      <c r="AQC60"/>
      <c r="AQD60"/>
      <c r="AQE60"/>
      <c r="AQF60"/>
      <c r="AQG60"/>
      <c r="AQH60"/>
      <c r="AQI60"/>
      <c r="AQJ60"/>
      <c r="AQK60"/>
      <c r="AQL60"/>
      <c r="AQM60"/>
      <c r="AQN60"/>
      <c r="AQO60"/>
      <c r="AQP60"/>
      <c r="AQQ60"/>
      <c r="AQR60"/>
      <c r="AQS60"/>
      <c r="AQT60"/>
      <c r="AQU60"/>
      <c r="AQV60"/>
      <c r="AQW60"/>
      <c r="AQX60"/>
      <c r="AQY60"/>
      <c r="AQZ60"/>
      <c r="ARA60"/>
      <c r="ARB60"/>
      <c r="ARC60"/>
      <c r="ARD60"/>
      <c r="ARE60"/>
      <c r="ARF60"/>
      <c r="ARG60"/>
      <c r="ARH60"/>
      <c r="ARI60"/>
      <c r="ARJ60"/>
      <c r="ARK60"/>
      <c r="ARL60"/>
      <c r="ARM60"/>
      <c r="ARN60"/>
      <c r="ARO60"/>
      <c r="ARP60"/>
      <c r="ARQ60"/>
      <c r="ARR60"/>
      <c r="ARS60"/>
      <c r="ART60"/>
      <c r="ARU60"/>
      <c r="ARV60"/>
      <c r="ARW60"/>
      <c r="ARX60"/>
      <c r="ARY60"/>
      <c r="ARZ60"/>
      <c r="ASA60"/>
      <c r="ASB60"/>
      <c r="ASC60"/>
      <c r="ASD60"/>
      <c r="ASE60"/>
      <c r="ASF60"/>
      <c r="ASG60"/>
      <c r="ASH60"/>
      <c r="ASI60"/>
      <c r="ASJ60"/>
      <c r="ASK60"/>
      <c r="ASL60"/>
      <c r="ASM60"/>
      <c r="ASN60"/>
      <c r="ASO60"/>
      <c r="ASP60"/>
      <c r="ASQ60"/>
      <c r="ASR60"/>
      <c r="ASS60"/>
      <c r="AST60"/>
      <c r="ASU60"/>
      <c r="ASV60"/>
      <c r="ASW60"/>
      <c r="ASX60"/>
      <c r="ASY60"/>
      <c r="ASZ60"/>
      <c r="ATA60"/>
      <c r="ATB60"/>
      <c r="ATC60"/>
      <c r="ATD60"/>
      <c r="ATE60"/>
      <c r="ATF60"/>
      <c r="ATG60"/>
      <c r="ATH60"/>
      <c r="ATI60"/>
      <c r="ATJ60"/>
      <c r="ATK60"/>
      <c r="ATL60"/>
      <c r="ATM60"/>
      <c r="ATN60"/>
      <c r="ATO60"/>
      <c r="ATP60"/>
      <c r="ATQ60"/>
      <c r="ATR60"/>
      <c r="ATS60"/>
      <c r="ATT60"/>
      <c r="ATU60"/>
      <c r="ATV60"/>
      <c r="ATW60"/>
      <c r="ATX60"/>
      <c r="ATY60"/>
      <c r="ATZ60"/>
      <c r="AUA60"/>
      <c r="AUB60"/>
      <c r="AUC60"/>
      <c r="AUD60"/>
      <c r="AUE60"/>
      <c r="AUF60"/>
      <c r="AUG60"/>
      <c r="AUH60"/>
      <c r="AUI60"/>
      <c r="AUJ60"/>
      <c r="AUK60"/>
      <c r="AUL60"/>
      <c r="AUM60"/>
      <c r="AUN60"/>
      <c r="AUO60"/>
      <c r="AUP60"/>
      <c r="AUQ60"/>
      <c r="AUR60"/>
      <c r="AUS60"/>
      <c r="AUT60"/>
      <c r="AUU60"/>
      <c r="AUV60"/>
      <c r="AUW60"/>
      <c r="AUX60"/>
      <c r="AUY60"/>
      <c r="AUZ60"/>
      <c r="AVA60"/>
      <c r="AVB60"/>
      <c r="AVC60"/>
      <c r="AVD60"/>
      <c r="AVE60"/>
      <c r="AVF60"/>
      <c r="AVG60"/>
      <c r="AVH60"/>
      <c r="AVI60"/>
      <c r="AVJ60"/>
      <c r="AVK60"/>
      <c r="AVL60"/>
      <c r="AVM60"/>
      <c r="AVN60"/>
      <c r="AVO60"/>
      <c r="AVP60"/>
      <c r="AVQ60"/>
      <c r="AVR60"/>
      <c r="AVS60"/>
      <c r="AVT60"/>
      <c r="AVU60"/>
      <c r="AVV60"/>
      <c r="AVW60"/>
      <c r="AVX60"/>
      <c r="AVY60"/>
      <c r="AVZ60"/>
      <c r="AWA60"/>
      <c r="AWB60"/>
      <c r="AWC60"/>
      <c r="AWD60"/>
      <c r="AWE60"/>
      <c r="AWF60"/>
      <c r="AWG60"/>
      <c r="AWH60"/>
      <c r="AWI60"/>
      <c r="AWJ60"/>
      <c r="AWK60"/>
      <c r="AWL60"/>
      <c r="AWM60"/>
      <c r="AWN60"/>
      <c r="AWO60"/>
      <c r="AWP60"/>
      <c r="AWQ60"/>
      <c r="AWR60"/>
      <c r="AWS60"/>
      <c r="AWT60"/>
      <c r="AWU60"/>
      <c r="AWV60"/>
      <c r="AWW60"/>
      <c r="AWX60"/>
      <c r="AWY60"/>
      <c r="AWZ60"/>
      <c r="AXA60"/>
      <c r="AXB60"/>
      <c r="AXC60"/>
      <c r="AXD60"/>
      <c r="AXE60"/>
      <c r="AXF60"/>
      <c r="AXG60"/>
      <c r="AXH60"/>
      <c r="AXI60"/>
      <c r="AXJ60"/>
      <c r="AXK60"/>
      <c r="AXL60"/>
      <c r="AXM60"/>
      <c r="AXN60"/>
      <c r="AXO60"/>
      <c r="AXP60"/>
      <c r="AXQ60"/>
      <c r="AXR60"/>
      <c r="AXS60"/>
      <c r="AXT60"/>
      <c r="AXU60"/>
      <c r="AXV60"/>
      <c r="AXW60"/>
      <c r="AXX60"/>
      <c r="AXY60"/>
      <c r="AXZ60"/>
      <c r="AYA60"/>
      <c r="AYB60"/>
      <c r="AYC60"/>
      <c r="AYD60"/>
      <c r="AYE60"/>
      <c r="AYF60"/>
      <c r="AYG60"/>
      <c r="AYH60"/>
      <c r="AYI60"/>
      <c r="AYJ60"/>
      <c r="AYK60"/>
      <c r="AYL60"/>
      <c r="AYM60"/>
      <c r="AYN60"/>
      <c r="AYO60"/>
      <c r="AYP60"/>
      <c r="AYQ60"/>
      <c r="AYR60"/>
      <c r="AYS60"/>
      <c r="AYT60"/>
      <c r="AYU60"/>
      <c r="AYV60"/>
      <c r="AYW60"/>
      <c r="AYX60"/>
      <c r="AYY60"/>
      <c r="AYZ60"/>
      <c r="AZA60"/>
      <c r="AZB60"/>
      <c r="AZC60"/>
      <c r="AZD60"/>
      <c r="AZE60"/>
      <c r="AZF60"/>
      <c r="AZG60"/>
      <c r="AZH60"/>
      <c r="AZI60"/>
      <c r="AZJ60"/>
      <c r="AZK60"/>
      <c r="AZL60"/>
      <c r="AZM60"/>
      <c r="AZN60"/>
      <c r="AZO60"/>
      <c r="AZP60"/>
      <c r="AZQ60"/>
      <c r="AZR60"/>
      <c r="AZS60"/>
      <c r="AZT60"/>
      <c r="AZU60"/>
      <c r="AZV60"/>
      <c r="AZW60"/>
      <c r="AZX60"/>
      <c r="AZY60"/>
      <c r="AZZ60"/>
      <c r="BAA60"/>
      <c r="BAB60"/>
      <c r="BAC60"/>
      <c r="BAD60"/>
      <c r="BAE60"/>
      <c r="BAF60"/>
      <c r="BAG60"/>
      <c r="BAH60"/>
      <c r="BAI60"/>
      <c r="BAJ60"/>
      <c r="BAK60"/>
      <c r="BAL60"/>
      <c r="BAM60"/>
      <c r="BAN60"/>
      <c r="BAO60"/>
      <c r="BAP60"/>
      <c r="BAQ60"/>
      <c r="BAR60"/>
      <c r="BAS60"/>
      <c r="BAT60"/>
      <c r="BAU60"/>
      <c r="BAV60"/>
      <c r="BAW60"/>
      <c r="BAX60"/>
      <c r="BAY60"/>
      <c r="BAZ60"/>
      <c r="BBA60"/>
      <c r="BBB60"/>
      <c r="BBC60"/>
      <c r="BBD60"/>
      <c r="BBE60"/>
      <c r="BBF60"/>
      <c r="BBG60"/>
      <c r="BBH60"/>
      <c r="BBI60"/>
      <c r="BBJ60"/>
      <c r="BBK60"/>
      <c r="BBL60"/>
      <c r="BBM60"/>
      <c r="BBN60"/>
      <c r="BBO60"/>
      <c r="BBP60"/>
      <c r="BBQ60"/>
      <c r="BBR60"/>
      <c r="BBS60"/>
      <c r="BBT60"/>
      <c r="BBU60"/>
      <c r="BBV60"/>
      <c r="BBW60"/>
      <c r="BBX60"/>
      <c r="BBY60"/>
      <c r="BBZ60"/>
      <c r="BCA60"/>
      <c r="BCB60"/>
      <c r="BCC60"/>
      <c r="BCD60"/>
      <c r="BCE60"/>
      <c r="BCF60"/>
      <c r="BCG60"/>
      <c r="BCH60"/>
      <c r="BCI60"/>
      <c r="BCJ60"/>
      <c r="BCK60"/>
      <c r="BCL60"/>
      <c r="BCM60"/>
      <c r="BCN60"/>
      <c r="BCO60"/>
      <c r="BCP60"/>
      <c r="BCQ60"/>
      <c r="BCR60"/>
      <c r="BCS60"/>
      <c r="BCT60"/>
      <c r="BCU60"/>
      <c r="BCV60"/>
      <c r="BCW60"/>
      <c r="BCX60"/>
      <c r="BCY60"/>
      <c r="BCZ60"/>
      <c r="BDA60"/>
      <c r="BDB60"/>
      <c r="BDC60"/>
      <c r="BDD60"/>
      <c r="BDE60"/>
      <c r="BDF60"/>
      <c r="BDG60"/>
      <c r="BDH60"/>
      <c r="BDI60"/>
      <c r="BDJ60"/>
      <c r="BDK60"/>
      <c r="BDL60"/>
      <c r="BDM60"/>
      <c r="BDN60"/>
      <c r="BDO60"/>
      <c r="BDP60"/>
      <c r="BDQ60"/>
      <c r="BDR60"/>
      <c r="BDS60"/>
      <c r="BDT60"/>
      <c r="BDU60"/>
      <c r="BDV60"/>
      <c r="BDW60"/>
      <c r="BDX60"/>
      <c r="BDY60"/>
      <c r="BDZ60"/>
      <c r="BEA60"/>
      <c r="BEB60"/>
      <c r="BEC60"/>
      <c r="BED60"/>
      <c r="BEE60"/>
      <c r="BEF60"/>
      <c r="BEG60"/>
      <c r="BEH60"/>
      <c r="BEI60"/>
      <c r="BEJ60"/>
      <c r="BEK60"/>
      <c r="BEL60"/>
      <c r="BEM60"/>
      <c r="BEN60"/>
      <c r="BEO60"/>
      <c r="BEP60"/>
      <c r="BEQ60"/>
      <c r="BER60"/>
      <c r="BES60"/>
      <c r="BET60"/>
      <c r="BEU60"/>
      <c r="BEV60"/>
      <c r="BEW60"/>
      <c r="BEX60"/>
      <c r="BEY60"/>
      <c r="BEZ60"/>
      <c r="BFA60"/>
      <c r="BFB60"/>
      <c r="BFC60"/>
      <c r="BFD60"/>
      <c r="BFE60"/>
      <c r="BFF60"/>
      <c r="BFG60"/>
      <c r="BFH60"/>
      <c r="BFI60"/>
      <c r="BFJ60"/>
      <c r="BFK60"/>
      <c r="BFL60"/>
      <c r="BFM60"/>
      <c r="BFN60"/>
      <c r="BFO60"/>
      <c r="BFP60"/>
      <c r="BFQ60"/>
      <c r="BFR60"/>
      <c r="BFS60"/>
      <c r="BFT60"/>
      <c r="BFU60"/>
      <c r="BFV60"/>
      <c r="BFW60"/>
      <c r="BFX60"/>
      <c r="BFY60"/>
      <c r="BFZ60"/>
      <c r="BGA60"/>
      <c r="BGB60"/>
      <c r="BGC60"/>
      <c r="BGD60"/>
      <c r="BGE60"/>
      <c r="BGF60"/>
      <c r="BGG60"/>
      <c r="BGH60"/>
      <c r="BGI60"/>
      <c r="BGJ60"/>
      <c r="BGK60"/>
      <c r="BGL60"/>
      <c r="BGM60"/>
      <c r="BGN60"/>
      <c r="BGO60"/>
      <c r="BGP60"/>
      <c r="BGQ60"/>
      <c r="BGR60"/>
      <c r="BGS60"/>
      <c r="BGT60"/>
      <c r="BGU60"/>
      <c r="BGV60"/>
      <c r="BGW60"/>
      <c r="BGX60"/>
      <c r="BGY60"/>
      <c r="BGZ60"/>
      <c r="BHA60"/>
      <c r="BHB60"/>
      <c r="BHC60"/>
      <c r="BHD60"/>
      <c r="BHE60"/>
      <c r="BHF60"/>
      <c r="BHG60"/>
      <c r="BHH60"/>
      <c r="BHI60"/>
      <c r="BHJ60"/>
      <c r="BHK60"/>
      <c r="BHL60"/>
      <c r="BHM60"/>
      <c r="BHN60"/>
      <c r="BHO60"/>
      <c r="BHP60"/>
      <c r="BHQ60"/>
      <c r="BHR60"/>
      <c r="BHS60"/>
      <c r="BHT60"/>
      <c r="BHU60"/>
      <c r="BHV60"/>
      <c r="BHW60"/>
      <c r="BHX60"/>
      <c r="BHY60"/>
      <c r="BHZ60"/>
      <c r="BIA60"/>
      <c r="BIB60"/>
      <c r="BIC60"/>
      <c r="BID60"/>
      <c r="BIE60"/>
      <c r="BIF60"/>
      <c r="BIG60"/>
      <c r="BIH60"/>
      <c r="BII60"/>
      <c r="BIJ60"/>
      <c r="BIK60"/>
      <c r="BIL60"/>
      <c r="BIM60"/>
      <c r="BIN60"/>
      <c r="BIO60"/>
      <c r="BIP60"/>
      <c r="BIQ60"/>
      <c r="BIR60"/>
      <c r="BIS60"/>
      <c r="BIT60"/>
      <c r="BIU60"/>
      <c r="BIV60"/>
      <c r="BIW60"/>
      <c r="BIX60"/>
      <c r="BIY60"/>
      <c r="BIZ60"/>
      <c r="BJA60"/>
      <c r="BJB60"/>
      <c r="BJC60"/>
      <c r="BJD60"/>
      <c r="BJE60"/>
      <c r="BJF60"/>
      <c r="BJG60"/>
      <c r="BJH60"/>
      <c r="BJI60"/>
      <c r="BJJ60"/>
      <c r="BJK60"/>
      <c r="BJL60"/>
      <c r="BJM60"/>
      <c r="BJN60"/>
      <c r="BJO60"/>
      <c r="BJP60"/>
      <c r="BJQ60"/>
      <c r="BJR60"/>
      <c r="BJS60"/>
      <c r="BJT60"/>
      <c r="BJU60"/>
      <c r="BJV60"/>
      <c r="BJW60"/>
      <c r="BJX60"/>
      <c r="BJY60"/>
      <c r="BJZ60"/>
      <c r="BKA60"/>
      <c r="BKB60"/>
      <c r="BKC60"/>
      <c r="BKD60"/>
      <c r="BKE60"/>
      <c r="BKF60"/>
      <c r="BKG60"/>
      <c r="BKH60"/>
      <c r="BKI60"/>
      <c r="BKJ60"/>
      <c r="BKK60"/>
      <c r="BKL60"/>
      <c r="BKM60"/>
      <c r="BKN60"/>
      <c r="BKO60"/>
      <c r="BKP60"/>
      <c r="BKQ60"/>
      <c r="BKR60"/>
      <c r="BKS60"/>
      <c r="BKT60"/>
      <c r="BKU60"/>
      <c r="BKV60"/>
      <c r="BKW60"/>
      <c r="BKX60"/>
      <c r="BKY60"/>
      <c r="BKZ60"/>
      <c r="BLA60"/>
      <c r="BLB60"/>
      <c r="BLC60"/>
      <c r="BLD60"/>
      <c r="BLE60"/>
      <c r="BLF60"/>
      <c r="BLG60"/>
      <c r="BLH60"/>
      <c r="BLI60"/>
      <c r="BLJ60"/>
      <c r="BLK60"/>
      <c r="BLL60"/>
      <c r="BLM60"/>
      <c r="BLN60"/>
      <c r="BLO60"/>
      <c r="BLP60"/>
      <c r="BLQ60"/>
      <c r="BLR60"/>
      <c r="BLS60"/>
      <c r="BLT60"/>
      <c r="BLU60"/>
      <c r="BLV60"/>
      <c r="BLW60"/>
      <c r="BLX60"/>
      <c r="BLY60"/>
      <c r="BLZ60"/>
      <c r="BMA60"/>
      <c r="BMB60"/>
      <c r="BMC60"/>
      <c r="BMD60"/>
      <c r="BME60"/>
      <c r="BMF60"/>
      <c r="BMG60"/>
      <c r="BMH60"/>
      <c r="BMI60"/>
      <c r="BMJ60"/>
      <c r="BMK60"/>
      <c r="BML60"/>
      <c r="BMM60"/>
      <c r="BMN60"/>
      <c r="BMO60"/>
      <c r="BMP60"/>
      <c r="BMQ60"/>
      <c r="BMR60"/>
      <c r="BMS60"/>
      <c r="BMT60"/>
      <c r="BMU60"/>
      <c r="BMV60"/>
      <c r="BMW60"/>
      <c r="BMX60"/>
      <c r="BMY60"/>
      <c r="BMZ60"/>
      <c r="BNA60"/>
      <c r="BNB60"/>
      <c r="BNC60"/>
      <c r="BND60"/>
      <c r="BNE60"/>
      <c r="BNF60"/>
      <c r="BNG60"/>
      <c r="BNH60"/>
      <c r="BNI60"/>
      <c r="BNJ60"/>
      <c r="BNK60"/>
      <c r="BNL60"/>
      <c r="BNM60"/>
      <c r="BNN60"/>
      <c r="BNO60"/>
      <c r="BNP60"/>
      <c r="BNQ60"/>
      <c r="BNR60"/>
      <c r="BNS60"/>
      <c r="BNT60"/>
      <c r="BNU60"/>
      <c r="BNV60"/>
      <c r="BNW60"/>
      <c r="BNX60"/>
      <c r="BNY60"/>
      <c r="BNZ60"/>
      <c r="BOA60"/>
      <c r="BOB60"/>
      <c r="BOC60"/>
      <c r="BOD60"/>
      <c r="BOE60"/>
      <c r="BOF60"/>
      <c r="BOG60"/>
      <c r="BOH60"/>
      <c r="BOI60"/>
      <c r="BOJ60"/>
      <c r="BOK60"/>
      <c r="BOL60"/>
      <c r="BOM60"/>
      <c r="BON60"/>
      <c r="BOO60"/>
      <c r="BOP60"/>
      <c r="BOQ60"/>
      <c r="BOR60"/>
      <c r="BOS60"/>
      <c r="BOT60"/>
      <c r="BOU60"/>
      <c r="BOV60"/>
      <c r="BOW60"/>
      <c r="BOX60"/>
      <c r="BOY60"/>
      <c r="BOZ60"/>
      <c r="BPA60"/>
      <c r="BPB60"/>
      <c r="BPC60"/>
      <c r="BPD60"/>
      <c r="BPE60"/>
      <c r="BPF60"/>
      <c r="BPG60"/>
      <c r="BPH60"/>
      <c r="BPI60"/>
      <c r="BPJ60"/>
      <c r="BPK60"/>
      <c r="BPL60"/>
      <c r="BPM60"/>
      <c r="BPN60"/>
      <c r="BPO60"/>
      <c r="BPP60"/>
      <c r="BPQ60"/>
      <c r="BPR60"/>
      <c r="BPS60"/>
      <c r="BPT60"/>
      <c r="BPU60"/>
      <c r="BPV60"/>
      <c r="BPW60"/>
      <c r="BPX60"/>
      <c r="BPY60"/>
      <c r="BPZ60"/>
      <c r="BQA60"/>
      <c r="BQB60"/>
      <c r="BQC60"/>
      <c r="BQD60"/>
      <c r="BQE60"/>
      <c r="BQF60"/>
      <c r="BQG60"/>
      <c r="BQH60"/>
      <c r="BQI60"/>
      <c r="BQJ60"/>
      <c r="BQK60"/>
      <c r="BQL60"/>
      <c r="BQM60"/>
      <c r="BQN60"/>
      <c r="BQO60"/>
      <c r="BQP60"/>
      <c r="BQQ60"/>
      <c r="BQR60"/>
      <c r="BQS60"/>
      <c r="BQT60"/>
      <c r="BQU60"/>
      <c r="BQV60"/>
      <c r="BQW60"/>
      <c r="BQX60"/>
      <c r="BQY60"/>
      <c r="BQZ60"/>
      <c r="BRA60"/>
      <c r="BRB60"/>
      <c r="BRC60"/>
      <c r="BRD60"/>
      <c r="BRE60"/>
      <c r="BRF60"/>
      <c r="BRG60"/>
      <c r="BRH60"/>
      <c r="BRI60"/>
      <c r="BRJ60"/>
      <c r="BRK60"/>
      <c r="BRL60"/>
      <c r="BRM60"/>
      <c r="BRN60"/>
      <c r="BRO60"/>
      <c r="BRP60"/>
      <c r="BRQ60"/>
      <c r="BRR60"/>
      <c r="BRS60"/>
      <c r="BRT60"/>
      <c r="BRU60"/>
      <c r="BRV60"/>
      <c r="BRW60"/>
      <c r="BRX60"/>
      <c r="BRY60"/>
      <c r="BRZ60"/>
      <c r="BSA60"/>
      <c r="BSB60"/>
      <c r="BSC60"/>
      <c r="BSD60"/>
      <c r="BSE60"/>
      <c r="BSF60"/>
      <c r="BSG60"/>
      <c r="BSH60"/>
      <c r="BSI60"/>
      <c r="BSJ60"/>
      <c r="BSK60"/>
      <c r="BSL60"/>
      <c r="BSM60"/>
      <c r="BSN60"/>
      <c r="BSO60"/>
      <c r="BSP60"/>
      <c r="BSQ60"/>
      <c r="BSR60"/>
      <c r="BSS60"/>
      <c r="BST60"/>
      <c r="BSU60"/>
      <c r="BSV60"/>
      <c r="BSW60"/>
      <c r="BSX60"/>
      <c r="BSY60"/>
      <c r="BSZ60"/>
      <c r="BTA60"/>
      <c r="BTB60"/>
      <c r="BTC60"/>
      <c r="BTD60"/>
      <c r="BTE60"/>
      <c r="BTF60"/>
      <c r="BTG60"/>
      <c r="BTH60"/>
      <c r="BTI60"/>
      <c r="BTJ60"/>
      <c r="BTK60"/>
      <c r="BTL60"/>
      <c r="BTM60"/>
      <c r="BTN60"/>
      <c r="BTO60"/>
      <c r="BTP60"/>
      <c r="BTQ60"/>
      <c r="BTR60"/>
      <c r="BTS60"/>
      <c r="BTT60"/>
      <c r="BTU60"/>
      <c r="BTV60"/>
      <c r="BTW60"/>
      <c r="BTX60"/>
      <c r="BTY60"/>
      <c r="BTZ60"/>
      <c r="BUA60"/>
      <c r="BUB60"/>
      <c r="BUC60"/>
      <c r="BUD60"/>
      <c r="BUE60"/>
      <c r="BUF60"/>
      <c r="BUG60"/>
      <c r="BUH60"/>
      <c r="BUI60"/>
      <c r="BUJ60"/>
      <c r="BUK60"/>
      <c r="BUL60"/>
      <c r="BUM60"/>
      <c r="BUN60"/>
      <c r="BUO60"/>
      <c r="BUP60"/>
      <c r="BUQ60"/>
      <c r="BUR60"/>
      <c r="BUS60"/>
      <c r="BUT60"/>
      <c r="BUU60"/>
      <c r="BUV60"/>
      <c r="BUW60"/>
      <c r="BUX60"/>
      <c r="BUY60"/>
      <c r="BUZ60"/>
      <c r="BVA60"/>
      <c r="BVB60"/>
      <c r="BVC60"/>
      <c r="BVD60"/>
      <c r="BVE60"/>
      <c r="BVF60"/>
      <c r="BVG60"/>
      <c r="BVH60"/>
      <c r="BVI60"/>
      <c r="BVJ60"/>
      <c r="BVK60"/>
      <c r="BVL60"/>
      <c r="BVM60"/>
      <c r="BVN60"/>
      <c r="BVO60"/>
      <c r="BVP60"/>
      <c r="BVQ60"/>
      <c r="BVR60"/>
      <c r="BVS60"/>
      <c r="BVT60"/>
      <c r="BVU60"/>
      <c r="BVV60"/>
      <c r="BVW60"/>
      <c r="BVX60"/>
      <c r="BVY60"/>
      <c r="BVZ60"/>
      <c r="BWA60"/>
      <c r="BWB60"/>
      <c r="BWC60"/>
      <c r="BWD60"/>
      <c r="BWE60"/>
      <c r="BWF60"/>
      <c r="BWG60"/>
      <c r="BWH60"/>
      <c r="BWI60"/>
      <c r="BWJ60"/>
      <c r="BWK60"/>
      <c r="BWL60"/>
      <c r="BWM60"/>
      <c r="BWN60"/>
      <c r="BWO60"/>
      <c r="BWP60"/>
      <c r="BWQ60"/>
      <c r="BWR60"/>
      <c r="BWS60"/>
      <c r="BWT60"/>
      <c r="BWU60"/>
      <c r="BWV60"/>
      <c r="BWW60"/>
      <c r="BWX60"/>
      <c r="BWY60"/>
      <c r="BWZ60"/>
      <c r="BXA60"/>
      <c r="BXB60"/>
      <c r="BXC60"/>
      <c r="BXD60"/>
      <c r="BXE60"/>
      <c r="BXF60"/>
      <c r="BXG60"/>
      <c r="BXH60"/>
      <c r="BXI60"/>
      <c r="BXJ60"/>
      <c r="BXK60"/>
      <c r="BXL60"/>
      <c r="BXM60"/>
      <c r="BXN60"/>
      <c r="BXO60"/>
      <c r="BXP60"/>
      <c r="BXQ60"/>
      <c r="BXR60"/>
      <c r="BXS60"/>
      <c r="BXT60"/>
      <c r="BXU60"/>
      <c r="BXV60"/>
      <c r="BXW60"/>
      <c r="BXX60"/>
      <c r="BXY60"/>
      <c r="BXZ60"/>
      <c r="BYA60"/>
      <c r="BYB60"/>
      <c r="BYC60"/>
      <c r="BYD60"/>
      <c r="BYE60"/>
      <c r="BYF60"/>
      <c r="BYG60"/>
      <c r="BYH60"/>
      <c r="BYI60"/>
      <c r="BYJ60"/>
      <c r="BYK60"/>
      <c r="BYL60"/>
      <c r="BYM60"/>
      <c r="BYN60"/>
      <c r="BYO60"/>
      <c r="BYP60"/>
      <c r="BYQ60"/>
      <c r="BYR60"/>
      <c r="BYS60"/>
      <c r="BYT60"/>
      <c r="BYU60"/>
      <c r="BYV60"/>
      <c r="BYW60"/>
      <c r="BYX60"/>
      <c r="BYY60"/>
      <c r="BYZ60"/>
      <c r="BZA60"/>
      <c r="BZB60"/>
      <c r="BZC60"/>
      <c r="BZD60"/>
      <c r="BZE60"/>
      <c r="BZF60"/>
      <c r="BZG60"/>
      <c r="BZH60"/>
      <c r="BZI60"/>
      <c r="BZJ60"/>
      <c r="BZK60"/>
      <c r="BZL60"/>
      <c r="BZM60"/>
      <c r="BZN60"/>
      <c r="BZO60"/>
      <c r="BZP60"/>
      <c r="BZQ60"/>
      <c r="BZR60"/>
      <c r="BZS60"/>
      <c r="BZT60"/>
      <c r="BZU60"/>
      <c r="BZV60"/>
      <c r="BZW60"/>
      <c r="BZX60"/>
      <c r="BZY60"/>
      <c r="BZZ60"/>
      <c r="CAA60"/>
      <c r="CAB60"/>
      <c r="CAC60"/>
      <c r="CAD60"/>
      <c r="CAE60"/>
      <c r="CAF60"/>
      <c r="CAG60"/>
      <c r="CAH60"/>
      <c r="CAI60"/>
      <c r="CAJ60"/>
      <c r="CAK60"/>
      <c r="CAL60"/>
      <c r="CAM60"/>
      <c r="CAN60"/>
      <c r="CAO60"/>
      <c r="CAP60"/>
      <c r="CAQ60"/>
      <c r="CAR60"/>
      <c r="CAS60"/>
      <c r="CAT60"/>
      <c r="CAU60"/>
      <c r="CAV60"/>
      <c r="CAW60"/>
      <c r="CAX60"/>
      <c r="CAY60"/>
      <c r="CAZ60"/>
      <c r="CBA60"/>
      <c r="CBB60"/>
      <c r="CBC60"/>
      <c r="CBD60"/>
      <c r="CBE60"/>
      <c r="CBF60"/>
      <c r="CBG60"/>
      <c r="CBH60"/>
      <c r="CBI60"/>
      <c r="CBJ60"/>
      <c r="CBK60"/>
      <c r="CBL60"/>
      <c r="CBM60"/>
      <c r="CBN60"/>
      <c r="CBO60"/>
      <c r="CBP60"/>
      <c r="CBQ60"/>
      <c r="CBR60"/>
      <c r="CBS60"/>
      <c r="CBT60"/>
      <c r="CBU60"/>
      <c r="CBV60"/>
      <c r="CBW60"/>
      <c r="CBX60"/>
      <c r="CBY60"/>
      <c r="CBZ60"/>
      <c r="CCA60"/>
      <c r="CCB60"/>
      <c r="CCC60"/>
      <c r="CCD60"/>
      <c r="CCE60"/>
      <c r="CCF60"/>
      <c r="CCG60"/>
      <c r="CCH60"/>
      <c r="CCI60"/>
      <c r="CCJ60"/>
      <c r="CCK60"/>
      <c r="CCL60"/>
      <c r="CCM60"/>
      <c r="CCN60"/>
      <c r="CCO60"/>
      <c r="CCP60"/>
      <c r="CCQ60"/>
      <c r="CCR60"/>
      <c r="CCS60"/>
      <c r="CCT60"/>
      <c r="CCU60"/>
      <c r="CCV60"/>
      <c r="CCW60"/>
      <c r="CCX60"/>
      <c r="CCY60"/>
      <c r="CCZ60"/>
      <c r="CDA60"/>
      <c r="CDB60"/>
      <c r="CDC60"/>
      <c r="CDD60"/>
      <c r="CDE60"/>
      <c r="CDF60"/>
      <c r="CDG60"/>
      <c r="CDH60"/>
      <c r="CDI60"/>
      <c r="CDJ60"/>
      <c r="CDK60"/>
      <c r="CDL60"/>
      <c r="CDM60"/>
      <c r="CDN60"/>
      <c r="CDO60"/>
      <c r="CDP60"/>
      <c r="CDQ60"/>
      <c r="CDR60"/>
      <c r="CDS60"/>
      <c r="CDT60"/>
      <c r="CDU60"/>
      <c r="CDV60"/>
      <c r="CDW60"/>
      <c r="CDX60"/>
      <c r="CDY60"/>
      <c r="CDZ60"/>
      <c r="CEA60"/>
      <c r="CEB60"/>
      <c r="CEC60"/>
      <c r="CED60"/>
      <c r="CEE60"/>
      <c r="CEF60"/>
      <c r="CEG60"/>
      <c r="CEH60"/>
      <c r="CEI60"/>
      <c r="CEJ60"/>
      <c r="CEK60"/>
      <c r="CEL60"/>
      <c r="CEM60"/>
      <c r="CEN60"/>
      <c r="CEO60"/>
      <c r="CEP60"/>
      <c r="CEQ60"/>
      <c r="CER60"/>
      <c r="CES60"/>
      <c r="CET60"/>
      <c r="CEU60"/>
      <c r="CEV60"/>
      <c r="CEW60"/>
      <c r="CEX60"/>
      <c r="CEY60"/>
      <c r="CEZ60"/>
      <c r="CFA60"/>
      <c r="CFB60"/>
      <c r="CFC60"/>
      <c r="CFD60"/>
      <c r="CFE60"/>
      <c r="CFF60"/>
      <c r="CFG60"/>
      <c r="CFH60"/>
      <c r="CFI60"/>
      <c r="CFJ60"/>
      <c r="CFK60"/>
      <c r="CFL60"/>
      <c r="CFM60"/>
      <c r="CFN60"/>
      <c r="CFO60"/>
      <c r="CFP60"/>
      <c r="CFQ60"/>
      <c r="CFR60"/>
      <c r="CFS60"/>
      <c r="CFT60"/>
      <c r="CFU60"/>
      <c r="CFV60"/>
      <c r="CFW60"/>
      <c r="CFX60"/>
      <c r="CFY60"/>
      <c r="CFZ60"/>
      <c r="CGA60"/>
      <c r="CGB60"/>
      <c r="CGC60"/>
      <c r="CGD60"/>
      <c r="CGE60"/>
      <c r="CGF60"/>
      <c r="CGG60"/>
      <c r="CGH60"/>
      <c r="CGI60"/>
      <c r="CGJ60"/>
      <c r="CGK60"/>
      <c r="CGL60"/>
      <c r="CGM60"/>
      <c r="CGN60"/>
      <c r="CGO60"/>
      <c r="CGP60"/>
      <c r="CGQ60"/>
      <c r="CGR60"/>
      <c r="CGS60"/>
      <c r="CGT60"/>
      <c r="CGU60"/>
      <c r="CGV60"/>
      <c r="CGW60"/>
      <c r="CGX60"/>
      <c r="CGY60"/>
      <c r="CGZ60"/>
      <c r="CHA60"/>
      <c r="CHB60"/>
      <c r="CHC60"/>
      <c r="CHD60"/>
      <c r="CHE60"/>
      <c r="CHF60"/>
      <c r="CHG60"/>
      <c r="CHH60"/>
      <c r="CHI60"/>
      <c r="CHJ60"/>
      <c r="CHK60"/>
      <c r="CHL60"/>
      <c r="CHM60"/>
      <c r="CHN60"/>
      <c r="CHO60"/>
      <c r="CHP60"/>
      <c r="CHQ60"/>
      <c r="CHR60"/>
      <c r="CHS60"/>
      <c r="CHT60"/>
      <c r="CHU60"/>
      <c r="CHV60"/>
      <c r="CHW60"/>
      <c r="CHX60"/>
      <c r="CHY60"/>
      <c r="CHZ60"/>
      <c r="CIA60"/>
      <c r="CIB60"/>
      <c r="CIC60"/>
      <c r="CID60"/>
      <c r="CIE60"/>
      <c r="CIF60"/>
      <c r="CIG60"/>
      <c r="CIH60"/>
      <c r="CII60"/>
      <c r="CIJ60"/>
      <c r="CIK60"/>
      <c r="CIL60"/>
      <c r="CIM60"/>
      <c r="CIN60"/>
      <c r="CIO60"/>
      <c r="CIP60"/>
      <c r="CIQ60"/>
      <c r="CIR60"/>
      <c r="CIS60"/>
      <c r="CIT60"/>
      <c r="CIU60"/>
      <c r="CIV60"/>
      <c r="CIW60"/>
      <c r="CIX60"/>
      <c r="CIY60"/>
      <c r="CIZ60"/>
      <c r="CJA60"/>
      <c r="CJB60"/>
      <c r="CJC60"/>
      <c r="CJD60"/>
      <c r="CJE60"/>
      <c r="CJF60"/>
      <c r="CJG60"/>
      <c r="CJH60"/>
      <c r="CJI60"/>
      <c r="CJJ60"/>
      <c r="CJK60"/>
      <c r="CJL60"/>
      <c r="CJM60"/>
      <c r="CJN60"/>
      <c r="CJO60"/>
      <c r="CJP60"/>
      <c r="CJQ60"/>
      <c r="CJR60"/>
      <c r="CJS60"/>
      <c r="CJT60"/>
      <c r="CJU60"/>
      <c r="CJV60"/>
      <c r="CJW60"/>
      <c r="CJX60"/>
      <c r="CJY60"/>
      <c r="CJZ60"/>
      <c r="CKA60"/>
      <c r="CKB60"/>
      <c r="CKC60"/>
      <c r="CKD60"/>
      <c r="CKE60"/>
      <c r="CKF60"/>
      <c r="CKG60"/>
      <c r="CKH60"/>
      <c r="CKI60"/>
      <c r="CKJ60"/>
      <c r="CKK60"/>
      <c r="CKL60"/>
      <c r="CKM60"/>
      <c r="CKN60"/>
      <c r="CKO60"/>
      <c r="CKP60"/>
      <c r="CKQ60"/>
      <c r="CKR60"/>
      <c r="CKS60"/>
      <c r="CKT60"/>
      <c r="CKU60"/>
      <c r="CKV60"/>
      <c r="CKW60"/>
      <c r="CKX60"/>
      <c r="CKY60"/>
      <c r="CKZ60"/>
      <c r="CLA60"/>
      <c r="CLB60"/>
      <c r="CLC60"/>
      <c r="CLD60"/>
      <c r="CLE60"/>
      <c r="CLF60"/>
      <c r="CLG60"/>
      <c r="CLH60"/>
      <c r="CLI60"/>
      <c r="CLJ60"/>
      <c r="CLK60"/>
      <c r="CLL60"/>
      <c r="CLM60"/>
      <c r="CLN60"/>
      <c r="CLO60"/>
      <c r="CLP60"/>
      <c r="CLQ60"/>
      <c r="CLR60"/>
      <c r="CLS60"/>
      <c r="CLT60"/>
      <c r="CLU60"/>
      <c r="CLV60"/>
      <c r="CLW60"/>
      <c r="CLX60"/>
      <c r="CLY60"/>
      <c r="CLZ60"/>
      <c r="CMA60"/>
      <c r="CMB60"/>
      <c r="CMC60"/>
      <c r="CMD60"/>
      <c r="CME60"/>
      <c r="CMF60"/>
      <c r="CMG60"/>
      <c r="CMH60"/>
      <c r="CMI60"/>
      <c r="CMJ60"/>
      <c r="CMK60"/>
      <c r="CML60"/>
      <c r="CMM60"/>
      <c r="CMN60"/>
      <c r="CMO60"/>
      <c r="CMP60"/>
      <c r="CMQ60"/>
      <c r="CMR60"/>
      <c r="CMS60"/>
      <c r="CMT60"/>
      <c r="CMU60"/>
      <c r="CMV60"/>
      <c r="CMW60"/>
      <c r="CMX60"/>
      <c r="CMY60"/>
      <c r="CMZ60"/>
      <c r="CNA60"/>
      <c r="CNB60"/>
      <c r="CNC60"/>
      <c r="CND60"/>
      <c r="CNE60"/>
      <c r="CNF60"/>
      <c r="CNG60"/>
      <c r="CNH60"/>
      <c r="CNI60"/>
      <c r="CNJ60"/>
      <c r="CNK60"/>
      <c r="CNL60"/>
      <c r="CNM60"/>
      <c r="CNN60"/>
      <c r="CNO60"/>
      <c r="CNP60"/>
      <c r="CNQ60"/>
      <c r="CNR60"/>
      <c r="CNS60"/>
      <c r="CNT60"/>
      <c r="CNU60"/>
      <c r="CNV60"/>
      <c r="CNW60"/>
      <c r="CNX60"/>
      <c r="CNY60"/>
      <c r="CNZ60"/>
      <c r="COA60"/>
      <c r="COB60"/>
      <c r="COC60"/>
      <c r="COD60"/>
      <c r="COE60"/>
      <c r="COF60"/>
      <c r="COG60"/>
      <c r="COH60"/>
      <c r="COI60"/>
      <c r="COJ60"/>
      <c r="COK60"/>
      <c r="COL60"/>
      <c r="COM60"/>
      <c r="CON60"/>
      <c r="COO60"/>
      <c r="COP60"/>
      <c r="COQ60"/>
      <c r="COR60"/>
      <c r="COS60"/>
      <c r="COT60"/>
      <c r="COU60"/>
      <c r="COV60"/>
      <c r="COW60"/>
      <c r="COX60"/>
      <c r="COY60"/>
      <c r="COZ60"/>
      <c r="CPA60"/>
      <c r="CPB60"/>
      <c r="CPC60"/>
      <c r="CPD60"/>
      <c r="CPE60"/>
      <c r="CPF60"/>
      <c r="CPG60"/>
      <c r="CPH60"/>
      <c r="CPI60"/>
      <c r="CPJ60"/>
      <c r="CPK60"/>
      <c r="CPL60"/>
      <c r="CPM60"/>
      <c r="CPN60"/>
      <c r="CPO60"/>
      <c r="CPP60"/>
      <c r="CPQ60"/>
      <c r="CPR60"/>
      <c r="CPS60"/>
      <c r="CPT60"/>
      <c r="CPU60"/>
      <c r="CPV60"/>
      <c r="CPW60"/>
      <c r="CPX60"/>
      <c r="CPY60"/>
      <c r="CPZ60"/>
      <c r="CQA60"/>
      <c r="CQB60"/>
      <c r="CQC60"/>
      <c r="CQD60"/>
      <c r="CQE60"/>
      <c r="CQF60"/>
      <c r="CQG60"/>
      <c r="CQH60"/>
      <c r="CQI60"/>
      <c r="CQJ60"/>
      <c r="CQK60"/>
      <c r="CQL60"/>
      <c r="CQM60"/>
      <c r="CQN60"/>
      <c r="CQO60"/>
      <c r="CQP60"/>
      <c r="CQQ60"/>
      <c r="CQR60"/>
      <c r="CQS60"/>
      <c r="CQT60"/>
      <c r="CQU60"/>
      <c r="CQV60"/>
      <c r="CQW60"/>
      <c r="CQX60"/>
      <c r="CQY60"/>
      <c r="CQZ60"/>
      <c r="CRA60"/>
      <c r="CRB60"/>
      <c r="CRC60"/>
      <c r="CRD60"/>
      <c r="CRE60"/>
      <c r="CRF60"/>
      <c r="CRG60"/>
      <c r="CRH60"/>
      <c r="CRI60"/>
      <c r="CRJ60"/>
      <c r="CRK60"/>
      <c r="CRL60"/>
      <c r="CRM60"/>
      <c r="CRN60"/>
      <c r="CRO60"/>
      <c r="CRP60"/>
      <c r="CRQ60"/>
      <c r="CRR60"/>
      <c r="CRS60"/>
      <c r="CRT60"/>
      <c r="CRU60"/>
      <c r="CRV60"/>
      <c r="CRW60"/>
      <c r="CRX60"/>
      <c r="CRY60"/>
      <c r="CRZ60"/>
      <c r="CSA60"/>
      <c r="CSB60"/>
      <c r="CSC60"/>
      <c r="CSD60"/>
      <c r="CSE60"/>
      <c r="CSF60"/>
      <c r="CSG60"/>
      <c r="CSH60"/>
      <c r="CSI60"/>
      <c r="CSJ60"/>
      <c r="CSK60"/>
      <c r="CSL60"/>
      <c r="CSM60"/>
      <c r="CSN60"/>
      <c r="CSO60"/>
      <c r="CSP60"/>
      <c r="CSQ60"/>
      <c r="CSR60"/>
      <c r="CSS60"/>
      <c r="CST60"/>
      <c r="CSU60"/>
      <c r="CSV60"/>
      <c r="CSW60"/>
      <c r="CSX60"/>
      <c r="CSY60"/>
      <c r="CSZ60"/>
      <c r="CTA60"/>
      <c r="CTB60"/>
      <c r="CTC60"/>
      <c r="CTD60"/>
      <c r="CTE60"/>
      <c r="CTF60"/>
      <c r="CTG60"/>
      <c r="CTH60"/>
      <c r="CTI60"/>
      <c r="CTJ60"/>
      <c r="CTK60"/>
      <c r="CTL60"/>
      <c r="CTM60"/>
      <c r="CTN60"/>
      <c r="CTO60"/>
      <c r="CTP60"/>
      <c r="CTQ60"/>
      <c r="CTR60"/>
      <c r="CTS60"/>
      <c r="CTT60"/>
      <c r="CTU60"/>
      <c r="CTV60"/>
      <c r="CTW60"/>
      <c r="CTX60"/>
      <c r="CTY60"/>
      <c r="CTZ60"/>
      <c r="CUA60"/>
      <c r="CUB60"/>
      <c r="CUC60"/>
      <c r="CUD60"/>
      <c r="CUE60"/>
      <c r="CUF60"/>
      <c r="CUG60"/>
      <c r="CUH60"/>
      <c r="CUI60"/>
      <c r="CUJ60"/>
      <c r="CUK60"/>
      <c r="CUL60"/>
      <c r="CUM60"/>
      <c r="CUN60"/>
      <c r="CUO60"/>
      <c r="CUP60"/>
      <c r="CUQ60"/>
      <c r="CUR60"/>
      <c r="CUS60"/>
      <c r="CUT60"/>
      <c r="CUU60"/>
      <c r="CUV60"/>
      <c r="CUW60"/>
      <c r="CUX60"/>
      <c r="CUY60"/>
      <c r="CUZ60"/>
      <c r="CVA60"/>
      <c r="CVB60"/>
      <c r="CVC60"/>
      <c r="CVD60"/>
      <c r="CVE60"/>
      <c r="CVF60"/>
      <c r="CVG60"/>
      <c r="CVH60"/>
      <c r="CVI60"/>
      <c r="CVJ60"/>
      <c r="CVK60"/>
      <c r="CVL60"/>
      <c r="CVM60"/>
      <c r="CVN60"/>
      <c r="CVO60"/>
      <c r="CVP60"/>
      <c r="CVQ60"/>
      <c r="CVR60"/>
      <c r="CVS60"/>
      <c r="CVT60"/>
      <c r="CVU60"/>
      <c r="CVV60"/>
      <c r="CVW60"/>
      <c r="CVX60"/>
      <c r="CVY60"/>
      <c r="CVZ60"/>
      <c r="CWA60"/>
      <c r="CWB60"/>
      <c r="CWC60"/>
      <c r="CWD60"/>
      <c r="CWE60"/>
      <c r="CWF60"/>
      <c r="CWG60"/>
      <c r="CWH60"/>
      <c r="CWI60"/>
      <c r="CWJ60"/>
      <c r="CWK60"/>
      <c r="CWL60"/>
      <c r="CWM60"/>
      <c r="CWN60"/>
      <c r="CWO60"/>
      <c r="CWP60"/>
      <c r="CWQ60"/>
      <c r="CWR60"/>
      <c r="CWS60"/>
      <c r="CWT60"/>
      <c r="CWU60"/>
      <c r="CWV60"/>
      <c r="CWW60"/>
      <c r="CWX60"/>
      <c r="CWY60"/>
      <c r="CWZ60"/>
      <c r="CXA60"/>
      <c r="CXB60"/>
      <c r="CXC60"/>
      <c r="CXD60"/>
      <c r="CXE60"/>
      <c r="CXF60"/>
      <c r="CXG60"/>
      <c r="CXH60"/>
      <c r="CXI60"/>
      <c r="CXJ60"/>
      <c r="CXK60"/>
      <c r="CXL60"/>
      <c r="CXM60"/>
      <c r="CXN60"/>
      <c r="CXO60"/>
      <c r="CXP60"/>
      <c r="CXQ60"/>
      <c r="CXR60"/>
      <c r="CXS60"/>
      <c r="CXT60"/>
      <c r="CXU60"/>
      <c r="CXV60"/>
      <c r="CXW60"/>
      <c r="CXX60"/>
      <c r="CXY60"/>
      <c r="CXZ60"/>
      <c r="CYA60"/>
      <c r="CYB60"/>
      <c r="CYC60"/>
      <c r="CYD60"/>
      <c r="CYE60"/>
      <c r="CYF60"/>
      <c r="CYG60"/>
      <c r="CYH60"/>
      <c r="CYI60"/>
      <c r="CYJ60"/>
      <c r="CYK60"/>
      <c r="CYL60"/>
      <c r="CYM60"/>
      <c r="CYN60"/>
      <c r="CYO60"/>
      <c r="CYP60"/>
      <c r="CYQ60"/>
      <c r="CYR60"/>
      <c r="CYS60"/>
      <c r="CYT60"/>
      <c r="CYU60"/>
      <c r="CYV60"/>
      <c r="CYW60"/>
      <c r="CYX60"/>
      <c r="CYY60"/>
      <c r="CYZ60"/>
      <c r="CZA60"/>
      <c r="CZB60"/>
      <c r="CZC60"/>
      <c r="CZD60"/>
      <c r="CZE60"/>
      <c r="CZF60"/>
      <c r="CZG60"/>
      <c r="CZH60"/>
      <c r="CZI60"/>
      <c r="CZJ60"/>
      <c r="CZK60"/>
      <c r="CZL60"/>
      <c r="CZM60"/>
      <c r="CZN60"/>
      <c r="CZO60"/>
      <c r="CZP60"/>
      <c r="CZQ60"/>
      <c r="CZR60"/>
      <c r="CZS60"/>
      <c r="CZT60"/>
      <c r="CZU60"/>
      <c r="CZV60"/>
      <c r="CZW60"/>
      <c r="CZX60"/>
      <c r="CZY60"/>
      <c r="CZZ60"/>
      <c r="DAA60"/>
      <c r="DAB60"/>
      <c r="DAC60"/>
      <c r="DAD60"/>
      <c r="DAE60"/>
      <c r="DAF60"/>
      <c r="DAG60"/>
      <c r="DAH60"/>
      <c r="DAI60"/>
      <c r="DAJ60"/>
      <c r="DAK60"/>
      <c r="DAL60"/>
      <c r="DAM60"/>
      <c r="DAN60"/>
      <c r="DAO60"/>
      <c r="DAP60"/>
      <c r="DAQ60"/>
      <c r="DAR60"/>
      <c r="DAS60"/>
      <c r="DAT60"/>
      <c r="DAU60"/>
      <c r="DAV60"/>
      <c r="DAW60"/>
      <c r="DAX60"/>
      <c r="DAY60"/>
      <c r="DAZ60"/>
      <c r="DBA60"/>
      <c r="DBB60"/>
      <c r="DBC60"/>
      <c r="DBD60"/>
      <c r="DBE60"/>
      <c r="DBF60"/>
      <c r="DBG60"/>
      <c r="DBH60"/>
      <c r="DBI60"/>
      <c r="DBJ60"/>
      <c r="DBK60"/>
      <c r="DBL60"/>
      <c r="DBM60"/>
      <c r="DBN60"/>
      <c r="DBO60"/>
      <c r="DBP60"/>
      <c r="DBQ60"/>
      <c r="DBR60"/>
      <c r="DBS60"/>
      <c r="DBT60"/>
      <c r="DBU60"/>
      <c r="DBV60"/>
      <c r="DBW60"/>
      <c r="DBX60"/>
      <c r="DBY60"/>
      <c r="DBZ60"/>
      <c r="DCA60"/>
      <c r="DCB60"/>
      <c r="DCC60"/>
      <c r="DCD60"/>
      <c r="DCE60"/>
      <c r="DCF60"/>
      <c r="DCG60"/>
      <c r="DCH60"/>
      <c r="DCI60"/>
      <c r="DCJ60"/>
      <c r="DCK60"/>
      <c r="DCL60"/>
      <c r="DCM60"/>
      <c r="DCN60"/>
      <c r="DCO60"/>
      <c r="DCP60"/>
      <c r="DCQ60"/>
      <c r="DCR60"/>
      <c r="DCS60"/>
      <c r="DCT60"/>
      <c r="DCU60"/>
      <c r="DCV60"/>
      <c r="DCW60"/>
      <c r="DCX60"/>
      <c r="DCY60"/>
      <c r="DCZ60"/>
      <c r="DDA60"/>
      <c r="DDB60"/>
      <c r="DDC60"/>
      <c r="DDD60"/>
      <c r="DDE60"/>
      <c r="DDF60"/>
      <c r="DDG60"/>
      <c r="DDH60"/>
      <c r="DDI60"/>
      <c r="DDJ60"/>
      <c r="DDK60"/>
      <c r="DDL60"/>
      <c r="DDM60"/>
      <c r="DDN60"/>
      <c r="DDO60"/>
      <c r="DDP60"/>
      <c r="DDQ60"/>
      <c r="DDR60"/>
      <c r="DDS60"/>
      <c r="DDT60"/>
      <c r="DDU60"/>
      <c r="DDV60"/>
      <c r="DDW60"/>
      <c r="DDX60"/>
      <c r="DDY60"/>
      <c r="DDZ60"/>
      <c r="DEA60"/>
      <c r="DEB60"/>
      <c r="DEC60"/>
      <c r="DED60"/>
      <c r="DEE60"/>
      <c r="DEF60"/>
      <c r="DEG60"/>
      <c r="DEH60"/>
      <c r="DEI60"/>
      <c r="DEJ60"/>
      <c r="DEK60"/>
      <c r="DEL60"/>
      <c r="DEM60"/>
      <c r="DEN60"/>
      <c r="DEO60"/>
      <c r="DEP60"/>
      <c r="DEQ60"/>
      <c r="DER60"/>
      <c r="DES60"/>
      <c r="DET60"/>
      <c r="DEU60"/>
      <c r="DEV60"/>
      <c r="DEW60"/>
      <c r="DEX60"/>
      <c r="DEY60"/>
      <c r="DEZ60"/>
      <c r="DFA60"/>
      <c r="DFB60"/>
      <c r="DFC60"/>
      <c r="DFD60"/>
      <c r="DFE60"/>
      <c r="DFF60"/>
      <c r="DFG60"/>
      <c r="DFH60"/>
      <c r="DFI60"/>
      <c r="DFJ60"/>
      <c r="DFK60"/>
      <c r="DFL60"/>
      <c r="DFM60"/>
      <c r="DFN60"/>
      <c r="DFO60"/>
      <c r="DFP60"/>
      <c r="DFQ60"/>
      <c r="DFR60"/>
      <c r="DFS60"/>
      <c r="DFT60"/>
      <c r="DFU60"/>
      <c r="DFV60"/>
      <c r="DFW60"/>
      <c r="DFX60"/>
      <c r="DFY60"/>
      <c r="DFZ60"/>
      <c r="DGA60"/>
      <c r="DGB60"/>
      <c r="DGC60"/>
      <c r="DGD60"/>
      <c r="DGE60"/>
      <c r="DGF60"/>
      <c r="DGG60"/>
      <c r="DGH60"/>
      <c r="DGI60"/>
      <c r="DGJ60"/>
      <c r="DGK60"/>
      <c r="DGL60"/>
      <c r="DGM60"/>
      <c r="DGN60"/>
      <c r="DGO60"/>
      <c r="DGP60"/>
      <c r="DGQ60"/>
      <c r="DGR60"/>
      <c r="DGS60"/>
      <c r="DGT60"/>
      <c r="DGU60"/>
      <c r="DGV60"/>
      <c r="DGW60"/>
      <c r="DGX60"/>
      <c r="DGY60"/>
      <c r="DGZ60"/>
      <c r="DHA60"/>
      <c r="DHB60"/>
      <c r="DHC60"/>
      <c r="DHD60"/>
      <c r="DHE60"/>
      <c r="DHF60"/>
      <c r="DHG60"/>
      <c r="DHH60"/>
      <c r="DHI60"/>
      <c r="DHJ60"/>
      <c r="DHK60"/>
      <c r="DHL60"/>
      <c r="DHM60"/>
      <c r="DHN60"/>
      <c r="DHO60"/>
      <c r="DHP60"/>
      <c r="DHQ60"/>
      <c r="DHR60"/>
      <c r="DHS60"/>
      <c r="DHT60"/>
      <c r="DHU60"/>
      <c r="DHV60"/>
      <c r="DHW60"/>
      <c r="DHX60"/>
      <c r="DHY60"/>
      <c r="DHZ60"/>
      <c r="DIA60"/>
      <c r="DIB60"/>
      <c r="DIC60"/>
      <c r="DID60"/>
      <c r="DIE60"/>
      <c r="DIF60"/>
      <c r="DIG60"/>
      <c r="DIH60"/>
      <c r="DII60"/>
      <c r="DIJ60"/>
      <c r="DIK60"/>
      <c r="DIL60"/>
      <c r="DIM60"/>
      <c r="DIN60"/>
      <c r="DIO60"/>
      <c r="DIP60"/>
      <c r="DIQ60"/>
      <c r="DIR60"/>
      <c r="DIS60"/>
      <c r="DIT60"/>
      <c r="DIU60"/>
      <c r="DIV60"/>
      <c r="DIW60"/>
      <c r="DIX60"/>
      <c r="DIY60"/>
      <c r="DIZ60"/>
      <c r="DJA60"/>
      <c r="DJB60"/>
      <c r="DJC60"/>
      <c r="DJD60"/>
      <c r="DJE60"/>
      <c r="DJF60"/>
      <c r="DJG60"/>
      <c r="DJH60"/>
      <c r="DJI60"/>
      <c r="DJJ60"/>
      <c r="DJK60"/>
      <c r="DJL60"/>
      <c r="DJM60"/>
      <c r="DJN60"/>
      <c r="DJO60"/>
      <c r="DJP60"/>
      <c r="DJQ60"/>
      <c r="DJR60"/>
      <c r="DJS60"/>
      <c r="DJT60"/>
      <c r="DJU60"/>
      <c r="DJV60"/>
      <c r="DJW60"/>
      <c r="DJX60"/>
      <c r="DJY60"/>
      <c r="DJZ60"/>
      <c r="DKA60"/>
      <c r="DKB60"/>
      <c r="DKC60"/>
      <c r="DKD60"/>
      <c r="DKE60"/>
      <c r="DKF60"/>
      <c r="DKG60"/>
      <c r="DKH60"/>
      <c r="DKI60"/>
      <c r="DKJ60"/>
      <c r="DKK60"/>
      <c r="DKL60"/>
      <c r="DKM60"/>
      <c r="DKN60"/>
      <c r="DKO60"/>
      <c r="DKP60"/>
      <c r="DKQ60"/>
      <c r="DKR60"/>
      <c r="DKS60"/>
      <c r="DKT60"/>
      <c r="DKU60"/>
      <c r="DKV60"/>
      <c r="DKW60"/>
      <c r="DKX60"/>
      <c r="DKY60"/>
      <c r="DKZ60"/>
      <c r="DLA60"/>
      <c r="DLB60"/>
      <c r="DLC60"/>
      <c r="DLD60"/>
      <c r="DLE60"/>
      <c r="DLF60"/>
      <c r="DLG60"/>
      <c r="DLH60"/>
      <c r="DLI60"/>
      <c r="DLJ60"/>
      <c r="DLK60"/>
      <c r="DLL60"/>
      <c r="DLM60"/>
      <c r="DLN60"/>
      <c r="DLO60"/>
      <c r="DLP60"/>
      <c r="DLQ60"/>
      <c r="DLR60"/>
      <c r="DLS60"/>
      <c r="DLT60"/>
      <c r="DLU60"/>
      <c r="DLV60"/>
      <c r="DLW60"/>
      <c r="DLX60"/>
      <c r="DLY60"/>
      <c r="DLZ60"/>
      <c r="DMA60"/>
      <c r="DMB60"/>
      <c r="DMC60"/>
      <c r="DMD60"/>
      <c r="DME60"/>
      <c r="DMF60"/>
      <c r="DMG60"/>
      <c r="DMH60"/>
      <c r="DMI60"/>
      <c r="DMJ60"/>
      <c r="DMK60"/>
      <c r="DML60"/>
      <c r="DMM60"/>
      <c r="DMN60"/>
      <c r="DMO60"/>
      <c r="DMP60"/>
      <c r="DMQ60"/>
      <c r="DMR60"/>
      <c r="DMS60"/>
      <c r="DMT60"/>
      <c r="DMU60"/>
      <c r="DMV60"/>
      <c r="DMW60"/>
      <c r="DMX60"/>
      <c r="DMY60"/>
      <c r="DMZ60"/>
      <c r="DNA60"/>
      <c r="DNB60"/>
      <c r="DNC60"/>
      <c r="DND60"/>
      <c r="DNE60"/>
      <c r="DNF60"/>
      <c r="DNG60"/>
      <c r="DNH60"/>
      <c r="DNI60"/>
      <c r="DNJ60"/>
      <c r="DNK60"/>
      <c r="DNL60"/>
      <c r="DNM60"/>
      <c r="DNN60"/>
      <c r="DNO60"/>
      <c r="DNP60"/>
      <c r="DNQ60"/>
      <c r="DNR60"/>
      <c r="DNS60"/>
      <c r="DNT60"/>
      <c r="DNU60"/>
      <c r="DNV60"/>
      <c r="DNW60"/>
      <c r="DNX60"/>
      <c r="DNY60"/>
      <c r="DNZ60"/>
      <c r="DOA60"/>
      <c r="DOB60"/>
      <c r="DOC60"/>
      <c r="DOD60"/>
      <c r="DOE60"/>
      <c r="DOF60"/>
      <c r="DOG60"/>
      <c r="DOH60"/>
      <c r="DOI60"/>
      <c r="DOJ60"/>
      <c r="DOK60"/>
      <c r="DOL60"/>
      <c r="DOM60"/>
      <c r="DON60"/>
      <c r="DOO60"/>
      <c r="DOP60"/>
      <c r="DOQ60"/>
      <c r="DOR60"/>
      <c r="DOS60"/>
      <c r="DOT60"/>
      <c r="DOU60"/>
      <c r="DOV60"/>
      <c r="DOW60"/>
      <c r="DOX60"/>
      <c r="DOY60"/>
      <c r="DOZ60"/>
      <c r="DPA60"/>
      <c r="DPB60"/>
      <c r="DPC60"/>
      <c r="DPD60"/>
      <c r="DPE60"/>
      <c r="DPF60"/>
      <c r="DPG60"/>
      <c r="DPH60"/>
      <c r="DPI60"/>
      <c r="DPJ60"/>
      <c r="DPK60"/>
      <c r="DPL60"/>
      <c r="DPM60"/>
      <c r="DPN60"/>
      <c r="DPO60"/>
      <c r="DPP60"/>
      <c r="DPQ60"/>
      <c r="DPR60"/>
      <c r="DPS60"/>
      <c r="DPT60"/>
      <c r="DPU60"/>
      <c r="DPV60"/>
      <c r="DPW60"/>
      <c r="DPX60"/>
      <c r="DPY60"/>
      <c r="DPZ60"/>
      <c r="DQA60"/>
      <c r="DQB60"/>
      <c r="DQC60"/>
      <c r="DQD60"/>
      <c r="DQE60"/>
      <c r="DQF60"/>
      <c r="DQG60"/>
      <c r="DQH60"/>
      <c r="DQI60"/>
      <c r="DQJ60"/>
      <c r="DQK60"/>
      <c r="DQL60"/>
      <c r="DQM60"/>
      <c r="DQN60"/>
      <c r="DQO60"/>
      <c r="DQP60"/>
      <c r="DQQ60"/>
      <c r="DQR60"/>
      <c r="DQS60"/>
      <c r="DQT60"/>
      <c r="DQU60"/>
      <c r="DQV60"/>
      <c r="DQW60"/>
      <c r="DQX60"/>
      <c r="DQY60"/>
      <c r="DQZ60"/>
      <c r="DRA60"/>
      <c r="DRB60"/>
      <c r="DRC60"/>
      <c r="DRD60"/>
      <c r="DRE60"/>
      <c r="DRF60"/>
      <c r="DRG60"/>
      <c r="DRH60"/>
      <c r="DRI60"/>
      <c r="DRJ60"/>
      <c r="DRK60"/>
      <c r="DRL60"/>
      <c r="DRM60"/>
      <c r="DRN60"/>
      <c r="DRO60"/>
      <c r="DRP60"/>
      <c r="DRQ60"/>
      <c r="DRR60"/>
      <c r="DRS60"/>
      <c r="DRT60"/>
      <c r="DRU60"/>
      <c r="DRV60"/>
      <c r="DRW60"/>
      <c r="DRX60"/>
      <c r="DRY60"/>
      <c r="DRZ60"/>
      <c r="DSA60"/>
      <c r="DSB60"/>
      <c r="DSC60"/>
      <c r="DSD60"/>
      <c r="DSE60"/>
      <c r="DSF60"/>
      <c r="DSG60"/>
      <c r="DSH60"/>
      <c r="DSI60"/>
      <c r="DSJ60"/>
      <c r="DSK60"/>
      <c r="DSL60"/>
      <c r="DSM60"/>
      <c r="DSN60"/>
      <c r="DSO60"/>
      <c r="DSP60"/>
      <c r="DSQ60"/>
      <c r="DSR60"/>
      <c r="DSS60"/>
      <c r="DST60"/>
      <c r="DSU60"/>
      <c r="DSV60"/>
      <c r="DSW60"/>
      <c r="DSX60"/>
      <c r="DSY60"/>
      <c r="DSZ60"/>
      <c r="DTA60"/>
      <c r="DTB60"/>
      <c r="DTC60"/>
      <c r="DTD60"/>
      <c r="DTE60"/>
      <c r="DTF60"/>
      <c r="DTG60"/>
      <c r="DTH60"/>
      <c r="DTI60"/>
      <c r="DTJ60"/>
      <c r="DTK60"/>
      <c r="DTL60"/>
      <c r="DTM60"/>
      <c r="DTN60"/>
      <c r="DTO60"/>
      <c r="DTP60"/>
      <c r="DTQ60"/>
      <c r="DTR60"/>
      <c r="DTS60"/>
      <c r="DTT60"/>
      <c r="DTU60"/>
      <c r="DTV60"/>
      <c r="DTW60"/>
      <c r="DTX60"/>
      <c r="DTY60"/>
      <c r="DTZ60"/>
      <c r="DUA60"/>
      <c r="DUB60"/>
      <c r="DUC60"/>
      <c r="DUD60"/>
      <c r="DUE60"/>
      <c r="DUF60"/>
      <c r="DUG60"/>
      <c r="DUH60"/>
      <c r="DUI60"/>
      <c r="DUJ60"/>
      <c r="DUK60"/>
      <c r="DUL60"/>
      <c r="DUM60"/>
      <c r="DUN60"/>
      <c r="DUO60"/>
      <c r="DUP60"/>
      <c r="DUQ60"/>
      <c r="DUR60"/>
      <c r="DUS60"/>
      <c r="DUT60"/>
      <c r="DUU60"/>
      <c r="DUV60"/>
      <c r="DUW60"/>
      <c r="DUX60"/>
      <c r="DUY60"/>
      <c r="DUZ60"/>
      <c r="DVA60"/>
      <c r="DVB60"/>
      <c r="DVC60"/>
      <c r="DVD60"/>
      <c r="DVE60"/>
      <c r="DVF60"/>
      <c r="DVG60"/>
      <c r="DVH60"/>
      <c r="DVI60"/>
      <c r="DVJ60"/>
      <c r="DVK60"/>
      <c r="DVL60"/>
      <c r="DVM60"/>
      <c r="DVN60"/>
      <c r="DVO60"/>
      <c r="DVP60"/>
      <c r="DVQ60"/>
      <c r="DVR60"/>
      <c r="DVS60"/>
      <c r="DVT60"/>
      <c r="DVU60"/>
      <c r="DVV60"/>
      <c r="DVW60"/>
      <c r="DVX60"/>
      <c r="DVY60"/>
      <c r="DVZ60"/>
      <c r="DWA60"/>
      <c r="DWB60"/>
      <c r="DWC60"/>
      <c r="DWD60"/>
      <c r="DWE60"/>
      <c r="DWF60"/>
      <c r="DWG60"/>
      <c r="DWH60"/>
      <c r="DWI60"/>
      <c r="DWJ60"/>
      <c r="DWK60"/>
      <c r="DWL60"/>
      <c r="DWM60"/>
      <c r="DWN60"/>
      <c r="DWO60"/>
      <c r="DWP60"/>
      <c r="DWQ60"/>
      <c r="DWR60"/>
      <c r="DWS60"/>
      <c r="DWT60"/>
      <c r="DWU60"/>
      <c r="DWV60"/>
      <c r="DWW60"/>
      <c r="DWX60"/>
      <c r="DWY60"/>
      <c r="DWZ60"/>
      <c r="DXA60"/>
      <c r="DXB60"/>
      <c r="DXC60"/>
      <c r="DXD60"/>
      <c r="DXE60"/>
      <c r="DXF60"/>
      <c r="DXG60"/>
      <c r="DXH60"/>
      <c r="DXI60"/>
      <c r="DXJ60"/>
      <c r="DXK60"/>
      <c r="DXL60"/>
      <c r="DXM60"/>
      <c r="DXN60"/>
      <c r="DXO60"/>
      <c r="DXP60"/>
      <c r="DXQ60"/>
      <c r="DXR60"/>
      <c r="DXS60"/>
      <c r="DXT60"/>
      <c r="DXU60"/>
      <c r="DXV60"/>
      <c r="DXW60"/>
      <c r="DXX60"/>
      <c r="DXY60"/>
      <c r="DXZ60"/>
      <c r="DYA60"/>
      <c r="DYB60"/>
      <c r="DYC60"/>
      <c r="DYD60"/>
      <c r="DYE60"/>
      <c r="DYF60"/>
      <c r="DYG60"/>
      <c r="DYH60"/>
      <c r="DYI60"/>
      <c r="DYJ60"/>
      <c r="DYK60"/>
      <c r="DYL60"/>
      <c r="DYM60"/>
      <c r="DYN60"/>
      <c r="DYO60"/>
      <c r="DYP60"/>
      <c r="DYQ60"/>
      <c r="DYR60"/>
      <c r="DYS60"/>
      <c r="DYT60"/>
      <c r="DYU60"/>
      <c r="DYV60"/>
      <c r="DYW60"/>
      <c r="DYX60"/>
      <c r="DYY60"/>
      <c r="DYZ60"/>
      <c r="DZA60"/>
      <c r="DZB60"/>
      <c r="DZC60"/>
      <c r="DZD60"/>
      <c r="DZE60"/>
      <c r="DZF60"/>
      <c r="DZG60"/>
      <c r="DZH60"/>
      <c r="DZI60"/>
      <c r="DZJ60"/>
      <c r="DZK60"/>
      <c r="DZL60"/>
      <c r="DZM60"/>
      <c r="DZN60"/>
      <c r="DZO60"/>
      <c r="DZP60"/>
      <c r="DZQ60"/>
      <c r="DZR60"/>
      <c r="DZS60"/>
      <c r="DZT60"/>
      <c r="DZU60"/>
      <c r="DZV60"/>
      <c r="DZW60"/>
      <c r="DZX60"/>
      <c r="DZY60"/>
      <c r="DZZ60"/>
      <c r="EAA60"/>
      <c r="EAB60"/>
      <c r="EAC60"/>
      <c r="EAD60"/>
      <c r="EAE60"/>
      <c r="EAF60"/>
      <c r="EAG60"/>
      <c r="EAH60"/>
      <c r="EAI60"/>
      <c r="EAJ60"/>
      <c r="EAK60"/>
      <c r="EAL60"/>
      <c r="EAM60"/>
      <c r="EAN60"/>
      <c r="EAO60"/>
      <c r="EAP60"/>
      <c r="EAQ60"/>
      <c r="EAR60"/>
      <c r="EAS60"/>
      <c r="EAT60"/>
      <c r="EAU60"/>
      <c r="EAV60"/>
      <c r="EAW60"/>
      <c r="EAX60"/>
      <c r="EAY60"/>
      <c r="EAZ60"/>
      <c r="EBA60"/>
      <c r="EBB60"/>
      <c r="EBC60"/>
      <c r="EBD60"/>
      <c r="EBE60"/>
      <c r="EBF60"/>
      <c r="EBG60"/>
      <c r="EBH60"/>
      <c r="EBI60"/>
      <c r="EBJ60"/>
      <c r="EBK60"/>
      <c r="EBL60"/>
      <c r="EBM60"/>
      <c r="EBN60"/>
      <c r="EBO60"/>
      <c r="EBP60"/>
      <c r="EBQ60"/>
      <c r="EBR60"/>
      <c r="EBS60"/>
      <c r="EBT60"/>
      <c r="EBU60"/>
      <c r="EBV60"/>
      <c r="EBW60"/>
      <c r="EBX60"/>
      <c r="EBY60"/>
      <c r="EBZ60"/>
      <c r="ECA60"/>
      <c r="ECB60"/>
      <c r="ECC60"/>
      <c r="ECD60"/>
      <c r="ECE60"/>
      <c r="ECF60"/>
      <c r="ECG60"/>
      <c r="ECH60"/>
      <c r="ECI60"/>
      <c r="ECJ60"/>
      <c r="ECK60"/>
      <c r="ECL60"/>
      <c r="ECM60"/>
      <c r="ECN60"/>
      <c r="ECO60"/>
      <c r="ECP60"/>
      <c r="ECQ60"/>
      <c r="ECR60"/>
      <c r="ECS60"/>
      <c r="ECT60"/>
      <c r="ECU60"/>
      <c r="ECV60"/>
      <c r="ECW60"/>
      <c r="ECX60"/>
      <c r="ECY60"/>
      <c r="ECZ60"/>
      <c r="EDA60"/>
      <c r="EDB60"/>
      <c r="EDC60"/>
      <c r="EDD60"/>
      <c r="EDE60"/>
      <c r="EDF60"/>
      <c r="EDG60"/>
      <c r="EDH60"/>
      <c r="EDI60"/>
      <c r="EDJ60"/>
      <c r="EDK60"/>
      <c r="EDL60"/>
      <c r="EDM60"/>
      <c r="EDN60"/>
      <c r="EDO60"/>
      <c r="EDP60"/>
      <c r="EDQ60"/>
      <c r="EDR60"/>
      <c r="EDS60"/>
      <c r="EDT60"/>
      <c r="EDU60"/>
      <c r="EDV60"/>
      <c r="EDW60"/>
      <c r="EDX60"/>
      <c r="EDY60"/>
      <c r="EDZ60"/>
      <c r="EEA60"/>
      <c r="EEB60"/>
      <c r="EEC60"/>
      <c r="EED60"/>
      <c r="EEE60"/>
      <c r="EEF60"/>
      <c r="EEG60"/>
      <c r="EEH60"/>
      <c r="EEI60"/>
      <c r="EEJ60"/>
      <c r="EEK60"/>
      <c r="EEL60"/>
      <c r="EEM60"/>
      <c r="EEN60"/>
      <c r="EEO60"/>
      <c r="EEP60"/>
      <c r="EEQ60"/>
      <c r="EER60"/>
      <c r="EES60"/>
      <c r="EET60"/>
      <c r="EEU60"/>
      <c r="EEV60"/>
      <c r="EEW60"/>
      <c r="EEX60"/>
      <c r="EEY60"/>
      <c r="EEZ60"/>
      <c r="EFA60"/>
      <c r="EFB60"/>
      <c r="EFC60"/>
      <c r="EFD60"/>
      <c r="EFE60"/>
      <c r="EFF60"/>
      <c r="EFG60"/>
      <c r="EFH60"/>
      <c r="EFI60"/>
      <c r="EFJ60"/>
      <c r="EFK60"/>
      <c r="EFL60"/>
      <c r="EFM60"/>
      <c r="EFN60"/>
      <c r="EFO60"/>
      <c r="EFP60"/>
      <c r="EFQ60"/>
      <c r="EFR60"/>
      <c r="EFS60"/>
      <c r="EFT60"/>
      <c r="EFU60"/>
      <c r="EFV60"/>
      <c r="EFW60"/>
      <c r="EFX60"/>
      <c r="EFY60"/>
      <c r="EFZ60"/>
      <c r="EGA60"/>
      <c r="EGB60"/>
      <c r="EGC60"/>
      <c r="EGD60"/>
      <c r="EGE60"/>
      <c r="EGF60"/>
      <c r="EGG60"/>
      <c r="EGH60"/>
      <c r="EGI60"/>
      <c r="EGJ60"/>
      <c r="EGK60"/>
      <c r="EGL60"/>
      <c r="EGM60"/>
      <c r="EGN60"/>
      <c r="EGO60"/>
      <c r="EGP60"/>
      <c r="EGQ60"/>
      <c r="EGR60"/>
      <c r="EGS60"/>
      <c r="EGT60"/>
      <c r="EGU60"/>
      <c r="EGV60"/>
      <c r="EGW60"/>
      <c r="EGX60"/>
      <c r="EGY60"/>
      <c r="EGZ60"/>
      <c r="EHA60"/>
      <c r="EHB60"/>
      <c r="EHC60"/>
      <c r="EHD60"/>
      <c r="EHE60"/>
      <c r="EHF60"/>
      <c r="EHG60"/>
      <c r="EHH60"/>
      <c r="EHI60"/>
      <c r="EHJ60"/>
      <c r="EHK60"/>
      <c r="EHL60"/>
      <c r="EHM60"/>
      <c r="EHN60"/>
      <c r="EHO60"/>
      <c r="EHP60"/>
      <c r="EHQ60"/>
      <c r="EHR60"/>
      <c r="EHS60"/>
      <c r="EHT60"/>
      <c r="EHU60"/>
      <c r="EHV60"/>
      <c r="EHW60"/>
      <c r="EHX60"/>
      <c r="EHY60"/>
      <c r="EHZ60"/>
      <c r="EIA60"/>
      <c r="EIB60"/>
      <c r="EIC60"/>
      <c r="EID60"/>
      <c r="EIE60"/>
      <c r="EIF60"/>
      <c r="EIG60"/>
      <c r="EIH60"/>
      <c r="EII60"/>
      <c r="EIJ60"/>
      <c r="EIK60"/>
      <c r="EIL60"/>
      <c r="EIM60"/>
      <c r="EIN60"/>
      <c r="EIO60"/>
      <c r="EIP60"/>
      <c r="EIQ60"/>
      <c r="EIR60"/>
      <c r="EIS60"/>
      <c r="EIT60"/>
      <c r="EIU60"/>
      <c r="EIV60"/>
      <c r="EIW60"/>
      <c r="EIX60"/>
      <c r="EIY60"/>
      <c r="EIZ60"/>
      <c r="EJA60"/>
      <c r="EJB60"/>
      <c r="EJC60"/>
      <c r="EJD60"/>
      <c r="EJE60"/>
      <c r="EJF60"/>
      <c r="EJG60"/>
      <c r="EJH60"/>
      <c r="EJI60"/>
      <c r="EJJ60"/>
      <c r="EJK60"/>
      <c r="EJL60"/>
      <c r="EJM60"/>
      <c r="EJN60"/>
      <c r="EJO60"/>
      <c r="EJP60"/>
      <c r="EJQ60"/>
      <c r="EJR60"/>
      <c r="EJS60"/>
      <c r="EJT60"/>
      <c r="EJU60"/>
      <c r="EJV60"/>
      <c r="EJW60"/>
      <c r="EJX60"/>
      <c r="EJY60"/>
      <c r="EJZ60"/>
      <c r="EKA60"/>
      <c r="EKB60"/>
      <c r="EKC60"/>
      <c r="EKD60"/>
      <c r="EKE60"/>
      <c r="EKF60"/>
      <c r="EKG60"/>
      <c r="EKH60"/>
      <c r="EKI60"/>
      <c r="EKJ60"/>
      <c r="EKK60"/>
      <c r="EKL60"/>
      <c r="EKM60"/>
      <c r="EKN60"/>
      <c r="EKO60"/>
      <c r="EKP60"/>
      <c r="EKQ60"/>
      <c r="EKR60"/>
      <c r="EKS60"/>
      <c r="EKT60"/>
      <c r="EKU60"/>
      <c r="EKV60"/>
      <c r="EKW60"/>
      <c r="EKX60"/>
      <c r="EKY60"/>
      <c r="EKZ60"/>
      <c r="ELA60"/>
      <c r="ELB60"/>
      <c r="ELC60"/>
      <c r="ELD60"/>
      <c r="ELE60"/>
      <c r="ELF60"/>
      <c r="ELG60"/>
      <c r="ELH60"/>
      <c r="ELI60"/>
      <c r="ELJ60"/>
      <c r="ELK60"/>
      <c r="ELL60"/>
      <c r="ELM60"/>
      <c r="ELN60"/>
      <c r="ELO60"/>
      <c r="ELP60"/>
      <c r="ELQ60"/>
      <c r="ELR60"/>
      <c r="ELS60"/>
      <c r="ELT60"/>
      <c r="ELU60"/>
      <c r="ELV60"/>
      <c r="ELW60"/>
      <c r="ELX60"/>
      <c r="ELY60"/>
      <c r="ELZ60"/>
      <c r="EMA60"/>
      <c r="EMB60"/>
      <c r="EMC60"/>
      <c r="EMD60"/>
      <c r="EME60"/>
      <c r="EMF60"/>
      <c r="EMG60"/>
      <c r="EMH60"/>
      <c r="EMI60"/>
      <c r="EMJ60"/>
      <c r="EMK60"/>
      <c r="EML60"/>
      <c r="EMM60"/>
      <c r="EMN60"/>
      <c r="EMO60"/>
      <c r="EMP60"/>
      <c r="EMQ60"/>
      <c r="EMR60"/>
      <c r="EMS60"/>
      <c r="EMT60"/>
      <c r="EMU60"/>
      <c r="EMV60"/>
      <c r="EMW60"/>
      <c r="EMX60"/>
      <c r="EMY60"/>
      <c r="EMZ60"/>
      <c r="ENA60"/>
      <c r="ENB60"/>
      <c r="ENC60"/>
      <c r="END60"/>
      <c r="ENE60"/>
      <c r="ENF60"/>
      <c r="ENG60"/>
      <c r="ENH60"/>
      <c r="ENI60"/>
      <c r="ENJ60"/>
      <c r="ENK60"/>
      <c r="ENL60"/>
      <c r="ENM60"/>
      <c r="ENN60"/>
      <c r="ENO60"/>
      <c r="ENP60"/>
      <c r="ENQ60"/>
      <c r="ENR60"/>
      <c r="ENS60"/>
      <c r="ENT60"/>
      <c r="ENU60"/>
      <c r="ENV60"/>
      <c r="ENW60"/>
      <c r="ENX60"/>
      <c r="ENY60"/>
      <c r="ENZ60"/>
      <c r="EOA60"/>
      <c r="EOB60"/>
      <c r="EOC60"/>
      <c r="EOD60"/>
      <c r="EOE60"/>
      <c r="EOF60"/>
      <c r="EOG60"/>
      <c r="EOH60"/>
      <c r="EOI60"/>
      <c r="EOJ60"/>
      <c r="EOK60"/>
      <c r="EOL60"/>
      <c r="EOM60"/>
      <c r="EON60"/>
      <c r="EOO60"/>
      <c r="EOP60"/>
      <c r="EOQ60"/>
      <c r="EOR60"/>
      <c r="EOS60"/>
      <c r="EOT60"/>
      <c r="EOU60"/>
      <c r="EOV60"/>
      <c r="EOW60"/>
      <c r="EOX60"/>
      <c r="EOY60"/>
      <c r="EOZ60"/>
      <c r="EPA60"/>
      <c r="EPB60"/>
      <c r="EPC60"/>
      <c r="EPD60"/>
      <c r="EPE60"/>
      <c r="EPF60"/>
      <c r="EPG60"/>
      <c r="EPH60"/>
      <c r="EPI60"/>
      <c r="EPJ60"/>
      <c r="EPK60"/>
      <c r="EPL60"/>
      <c r="EPM60"/>
      <c r="EPN60"/>
      <c r="EPO60"/>
      <c r="EPP60"/>
      <c r="EPQ60"/>
      <c r="EPR60"/>
      <c r="EPS60"/>
      <c r="EPT60"/>
      <c r="EPU60"/>
      <c r="EPV60"/>
      <c r="EPW60"/>
      <c r="EPX60"/>
      <c r="EPY60"/>
      <c r="EPZ60"/>
      <c r="EQA60"/>
      <c r="EQB60"/>
      <c r="EQC60"/>
      <c r="EQD60"/>
      <c r="EQE60"/>
      <c r="EQF60"/>
      <c r="EQG60"/>
      <c r="EQH60"/>
      <c r="EQI60"/>
      <c r="EQJ60"/>
      <c r="EQK60"/>
      <c r="EQL60"/>
      <c r="EQM60"/>
      <c r="EQN60"/>
      <c r="EQO60"/>
      <c r="EQP60"/>
      <c r="EQQ60"/>
      <c r="EQR60"/>
      <c r="EQS60"/>
      <c r="EQT60"/>
      <c r="EQU60"/>
      <c r="EQV60"/>
      <c r="EQW60"/>
      <c r="EQX60"/>
      <c r="EQY60"/>
      <c r="EQZ60"/>
      <c r="ERA60"/>
      <c r="ERB60"/>
      <c r="ERC60"/>
      <c r="ERD60"/>
      <c r="ERE60"/>
      <c r="ERF60"/>
      <c r="ERG60"/>
      <c r="ERH60"/>
      <c r="ERI60"/>
      <c r="ERJ60"/>
      <c r="ERK60"/>
      <c r="ERL60"/>
      <c r="ERM60"/>
      <c r="ERN60"/>
      <c r="ERO60"/>
      <c r="ERP60"/>
      <c r="ERQ60"/>
      <c r="ERR60"/>
      <c r="ERS60"/>
      <c r="ERT60"/>
      <c r="ERU60"/>
      <c r="ERV60"/>
      <c r="ERW60"/>
      <c r="ERX60"/>
      <c r="ERY60"/>
      <c r="ERZ60"/>
      <c r="ESA60"/>
      <c r="ESB60"/>
      <c r="ESC60"/>
      <c r="ESD60"/>
      <c r="ESE60"/>
      <c r="ESF60"/>
      <c r="ESG60"/>
      <c r="ESH60"/>
      <c r="ESI60"/>
      <c r="ESJ60"/>
      <c r="ESK60"/>
      <c r="ESL60"/>
      <c r="ESM60"/>
      <c r="ESN60"/>
      <c r="ESO60"/>
      <c r="ESP60"/>
      <c r="ESQ60"/>
      <c r="ESR60"/>
      <c r="ESS60"/>
      <c r="EST60"/>
      <c r="ESU60"/>
      <c r="ESV60"/>
      <c r="ESW60"/>
      <c r="ESX60"/>
      <c r="ESY60"/>
      <c r="ESZ60"/>
      <c r="ETA60"/>
      <c r="ETB60"/>
      <c r="ETC60"/>
      <c r="ETD60"/>
      <c r="ETE60"/>
      <c r="ETF60"/>
      <c r="ETG60"/>
      <c r="ETH60"/>
      <c r="ETI60"/>
      <c r="ETJ60"/>
      <c r="ETK60"/>
      <c r="ETL60"/>
      <c r="ETM60"/>
      <c r="ETN60"/>
      <c r="ETO60"/>
      <c r="ETP60"/>
      <c r="ETQ60"/>
      <c r="ETR60"/>
      <c r="ETS60"/>
      <c r="ETT60"/>
      <c r="ETU60"/>
      <c r="ETV60"/>
      <c r="ETW60"/>
      <c r="ETX60"/>
      <c r="ETY60"/>
      <c r="ETZ60"/>
      <c r="EUA60"/>
      <c r="EUB60"/>
      <c r="EUC60"/>
      <c r="EUD60"/>
      <c r="EUE60"/>
      <c r="EUF60"/>
      <c r="EUG60"/>
      <c r="EUH60"/>
      <c r="EUI60"/>
      <c r="EUJ60"/>
      <c r="EUK60"/>
      <c r="EUL60"/>
      <c r="EUM60"/>
      <c r="EUN60"/>
      <c r="EUO60"/>
      <c r="EUP60"/>
      <c r="EUQ60"/>
      <c r="EUR60"/>
      <c r="EUS60"/>
      <c r="EUT60"/>
      <c r="EUU60"/>
      <c r="EUV60"/>
      <c r="EUW60"/>
      <c r="EUX60"/>
      <c r="EUY60"/>
      <c r="EUZ60"/>
      <c r="EVA60"/>
      <c r="EVB60"/>
      <c r="EVC60"/>
      <c r="EVD60"/>
      <c r="EVE60"/>
      <c r="EVF60"/>
      <c r="EVG60"/>
      <c r="EVH60"/>
      <c r="EVI60"/>
      <c r="EVJ60"/>
      <c r="EVK60"/>
      <c r="EVL60"/>
      <c r="EVM60"/>
      <c r="EVN60"/>
      <c r="EVO60"/>
      <c r="EVP60"/>
      <c r="EVQ60"/>
      <c r="EVR60"/>
      <c r="EVS60"/>
      <c r="EVT60"/>
      <c r="EVU60"/>
      <c r="EVV60"/>
      <c r="EVW60"/>
      <c r="EVX60"/>
      <c r="EVY60"/>
      <c r="EVZ60"/>
      <c r="EWA60"/>
      <c r="EWB60"/>
      <c r="EWC60"/>
      <c r="EWD60"/>
      <c r="EWE60"/>
      <c r="EWF60"/>
      <c r="EWG60"/>
      <c r="EWH60"/>
      <c r="EWI60"/>
      <c r="EWJ60"/>
      <c r="EWK60"/>
      <c r="EWL60"/>
      <c r="EWM60"/>
      <c r="EWN60"/>
      <c r="EWO60"/>
      <c r="EWP60"/>
      <c r="EWQ60"/>
      <c r="EWR60"/>
      <c r="EWS60"/>
      <c r="EWT60"/>
      <c r="EWU60"/>
      <c r="EWV60"/>
      <c r="EWW60"/>
      <c r="EWX60"/>
      <c r="EWY60"/>
      <c r="EWZ60"/>
      <c r="EXA60"/>
      <c r="EXB60"/>
      <c r="EXC60"/>
      <c r="EXD60"/>
      <c r="EXE60"/>
      <c r="EXF60"/>
      <c r="EXG60"/>
      <c r="EXH60"/>
      <c r="EXI60"/>
      <c r="EXJ60"/>
      <c r="EXK60"/>
      <c r="EXL60"/>
      <c r="EXM60"/>
      <c r="EXN60"/>
      <c r="EXO60"/>
      <c r="EXP60"/>
      <c r="EXQ60"/>
      <c r="EXR60"/>
      <c r="EXS60"/>
      <c r="EXT60"/>
      <c r="EXU60"/>
      <c r="EXV60"/>
      <c r="EXW60"/>
      <c r="EXX60"/>
      <c r="EXY60"/>
      <c r="EXZ60"/>
      <c r="EYA60"/>
      <c r="EYB60"/>
      <c r="EYC60"/>
      <c r="EYD60"/>
      <c r="EYE60"/>
      <c r="EYF60"/>
      <c r="EYG60"/>
      <c r="EYH60"/>
      <c r="EYI60"/>
      <c r="EYJ60"/>
      <c r="EYK60"/>
      <c r="EYL60"/>
      <c r="EYM60"/>
      <c r="EYN60"/>
      <c r="EYO60"/>
      <c r="EYP60"/>
      <c r="EYQ60"/>
      <c r="EYR60"/>
      <c r="EYS60"/>
      <c r="EYT60"/>
      <c r="EYU60"/>
      <c r="EYV60"/>
      <c r="EYW60"/>
      <c r="EYX60"/>
      <c r="EYY60"/>
      <c r="EYZ60"/>
      <c r="EZA60"/>
      <c r="EZB60"/>
      <c r="EZC60"/>
      <c r="EZD60"/>
      <c r="EZE60"/>
      <c r="EZF60"/>
      <c r="EZG60"/>
      <c r="EZH60"/>
      <c r="EZI60"/>
      <c r="EZJ60"/>
      <c r="EZK60"/>
      <c r="EZL60"/>
      <c r="EZM60"/>
      <c r="EZN60"/>
      <c r="EZO60"/>
      <c r="EZP60"/>
      <c r="EZQ60"/>
      <c r="EZR60"/>
      <c r="EZS60"/>
      <c r="EZT60"/>
      <c r="EZU60"/>
      <c r="EZV60"/>
      <c r="EZW60"/>
      <c r="EZX60"/>
      <c r="EZY60"/>
      <c r="EZZ60"/>
      <c r="FAA60"/>
      <c r="FAB60"/>
      <c r="FAC60"/>
      <c r="FAD60"/>
      <c r="FAE60"/>
      <c r="FAF60"/>
      <c r="FAG60"/>
      <c r="FAH60"/>
      <c r="FAI60"/>
      <c r="FAJ60"/>
      <c r="FAK60"/>
      <c r="FAL60"/>
      <c r="FAM60"/>
      <c r="FAN60"/>
      <c r="FAO60"/>
      <c r="FAP60"/>
      <c r="FAQ60"/>
      <c r="FAR60"/>
      <c r="FAS60"/>
      <c r="FAT60"/>
      <c r="FAU60"/>
      <c r="FAV60"/>
      <c r="FAW60"/>
      <c r="FAX60"/>
      <c r="FAY60"/>
      <c r="FAZ60"/>
      <c r="FBA60"/>
      <c r="FBB60"/>
      <c r="FBC60"/>
      <c r="FBD60"/>
      <c r="FBE60"/>
      <c r="FBF60"/>
      <c r="FBG60"/>
      <c r="FBH60"/>
      <c r="FBI60"/>
      <c r="FBJ60"/>
      <c r="FBK60"/>
      <c r="FBL60"/>
      <c r="FBM60"/>
      <c r="FBN60"/>
      <c r="FBO60"/>
      <c r="FBP60"/>
      <c r="FBQ60"/>
      <c r="FBR60"/>
      <c r="FBS60"/>
      <c r="FBT60"/>
      <c r="FBU60"/>
      <c r="FBV60"/>
      <c r="FBW60"/>
      <c r="FBX60"/>
      <c r="FBY60"/>
      <c r="FBZ60"/>
      <c r="FCA60"/>
      <c r="FCB60"/>
      <c r="FCC60"/>
      <c r="FCD60"/>
      <c r="FCE60"/>
      <c r="FCF60"/>
      <c r="FCG60"/>
      <c r="FCH60"/>
      <c r="FCI60"/>
      <c r="FCJ60"/>
      <c r="FCK60"/>
      <c r="FCL60"/>
      <c r="FCM60"/>
      <c r="FCN60"/>
      <c r="FCO60"/>
      <c r="FCP60"/>
      <c r="FCQ60"/>
      <c r="FCR60"/>
      <c r="FCS60"/>
      <c r="FCT60"/>
      <c r="FCU60"/>
      <c r="FCV60"/>
      <c r="FCW60"/>
      <c r="FCX60"/>
      <c r="FCY60"/>
      <c r="FCZ60"/>
      <c r="FDA60"/>
      <c r="FDB60"/>
      <c r="FDC60"/>
      <c r="FDD60"/>
      <c r="FDE60"/>
      <c r="FDF60"/>
      <c r="FDG60"/>
      <c r="FDH60"/>
      <c r="FDI60"/>
      <c r="FDJ60"/>
      <c r="FDK60"/>
      <c r="FDL60"/>
      <c r="FDM60"/>
      <c r="FDN60"/>
      <c r="FDO60"/>
      <c r="FDP60"/>
      <c r="FDQ60"/>
      <c r="FDR60"/>
      <c r="FDS60"/>
      <c r="FDT60"/>
      <c r="FDU60"/>
      <c r="FDV60"/>
      <c r="FDW60"/>
      <c r="FDX60"/>
      <c r="FDY60"/>
      <c r="FDZ60"/>
      <c r="FEA60"/>
      <c r="FEB60"/>
      <c r="FEC60"/>
      <c r="FED60"/>
      <c r="FEE60"/>
      <c r="FEF60"/>
      <c r="FEG60"/>
      <c r="FEH60"/>
      <c r="FEI60"/>
      <c r="FEJ60"/>
      <c r="FEK60"/>
      <c r="FEL60"/>
      <c r="FEM60"/>
      <c r="FEN60"/>
      <c r="FEO60"/>
      <c r="FEP60"/>
      <c r="FEQ60"/>
      <c r="FER60"/>
      <c r="FES60"/>
      <c r="FET60"/>
      <c r="FEU60"/>
      <c r="FEV60"/>
      <c r="FEW60"/>
      <c r="FEX60"/>
      <c r="FEY60"/>
      <c r="FEZ60"/>
      <c r="FFA60"/>
      <c r="FFB60"/>
      <c r="FFC60"/>
      <c r="FFD60"/>
      <c r="FFE60"/>
      <c r="FFF60"/>
      <c r="FFG60"/>
      <c r="FFH60"/>
      <c r="FFI60"/>
      <c r="FFJ60"/>
      <c r="FFK60"/>
      <c r="FFL60"/>
      <c r="FFM60"/>
      <c r="FFN60"/>
      <c r="FFO60"/>
      <c r="FFP60"/>
      <c r="FFQ60"/>
      <c r="FFR60"/>
      <c r="FFS60"/>
      <c r="FFT60"/>
      <c r="FFU60"/>
      <c r="FFV60"/>
      <c r="FFW60"/>
      <c r="FFX60"/>
      <c r="FFY60"/>
      <c r="FFZ60"/>
      <c r="FGA60"/>
      <c r="FGB60"/>
      <c r="FGC60"/>
      <c r="FGD60"/>
      <c r="FGE60"/>
      <c r="FGF60"/>
      <c r="FGG60"/>
      <c r="FGH60"/>
      <c r="FGI60"/>
      <c r="FGJ60"/>
      <c r="FGK60"/>
      <c r="FGL60"/>
      <c r="FGM60"/>
      <c r="FGN60"/>
      <c r="FGO60"/>
      <c r="FGP60"/>
      <c r="FGQ60"/>
      <c r="FGR60"/>
      <c r="FGS60"/>
      <c r="FGT60"/>
      <c r="FGU60"/>
      <c r="FGV60"/>
      <c r="FGW60"/>
      <c r="FGX60"/>
      <c r="FGY60"/>
      <c r="FGZ60"/>
      <c r="FHA60"/>
      <c r="FHB60"/>
      <c r="FHC60"/>
      <c r="FHD60"/>
      <c r="FHE60"/>
      <c r="FHF60"/>
      <c r="FHG60"/>
      <c r="FHH60"/>
      <c r="FHI60"/>
      <c r="FHJ60"/>
      <c r="FHK60"/>
      <c r="FHL60"/>
      <c r="FHM60"/>
      <c r="FHN60"/>
      <c r="FHO60"/>
      <c r="FHP60"/>
      <c r="FHQ60"/>
      <c r="FHR60"/>
      <c r="FHS60"/>
      <c r="FHT60"/>
      <c r="FHU60"/>
      <c r="FHV60"/>
      <c r="FHW60"/>
      <c r="FHX60"/>
      <c r="FHY60"/>
      <c r="FHZ60"/>
      <c r="FIA60"/>
      <c r="FIB60"/>
      <c r="FIC60"/>
      <c r="FID60"/>
      <c r="FIE60"/>
      <c r="FIF60"/>
      <c r="FIG60"/>
      <c r="FIH60"/>
      <c r="FII60"/>
      <c r="FIJ60"/>
      <c r="FIK60"/>
      <c r="FIL60"/>
      <c r="FIM60"/>
      <c r="FIN60"/>
      <c r="FIO60"/>
      <c r="FIP60"/>
      <c r="FIQ60"/>
      <c r="FIR60"/>
      <c r="FIS60"/>
      <c r="FIT60"/>
      <c r="FIU60"/>
      <c r="FIV60"/>
      <c r="FIW60"/>
      <c r="FIX60"/>
      <c r="FIY60"/>
      <c r="FIZ60"/>
      <c r="FJA60"/>
      <c r="FJB60"/>
      <c r="FJC60"/>
      <c r="FJD60"/>
      <c r="FJE60"/>
      <c r="FJF60"/>
      <c r="FJG60"/>
      <c r="FJH60"/>
      <c r="FJI60"/>
      <c r="FJJ60"/>
      <c r="FJK60"/>
      <c r="FJL60"/>
      <c r="FJM60"/>
      <c r="FJN60"/>
      <c r="FJO60"/>
      <c r="FJP60"/>
      <c r="FJQ60"/>
      <c r="FJR60"/>
      <c r="FJS60"/>
      <c r="FJT60"/>
      <c r="FJU60"/>
      <c r="FJV60"/>
      <c r="FJW60"/>
      <c r="FJX60"/>
      <c r="FJY60"/>
      <c r="FJZ60"/>
      <c r="FKA60"/>
      <c r="FKB60"/>
      <c r="FKC60"/>
      <c r="FKD60"/>
      <c r="FKE60"/>
      <c r="FKF60"/>
      <c r="FKG60"/>
      <c r="FKH60"/>
      <c r="FKI60"/>
      <c r="FKJ60"/>
      <c r="FKK60"/>
      <c r="FKL60"/>
      <c r="FKM60"/>
      <c r="FKN60"/>
      <c r="FKO60"/>
      <c r="FKP60"/>
      <c r="FKQ60"/>
      <c r="FKR60"/>
      <c r="FKS60"/>
      <c r="FKT60"/>
      <c r="FKU60"/>
      <c r="FKV60"/>
      <c r="FKW60"/>
      <c r="FKX60"/>
      <c r="FKY60"/>
      <c r="FKZ60"/>
      <c r="FLA60"/>
      <c r="FLB60"/>
      <c r="FLC60"/>
      <c r="FLD60"/>
      <c r="FLE60"/>
      <c r="FLF60"/>
      <c r="FLG60"/>
      <c r="FLH60"/>
      <c r="FLI60"/>
      <c r="FLJ60"/>
      <c r="FLK60"/>
      <c r="FLL60"/>
      <c r="FLM60"/>
      <c r="FLN60"/>
      <c r="FLO60"/>
      <c r="FLP60"/>
      <c r="FLQ60"/>
      <c r="FLR60"/>
      <c r="FLS60"/>
      <c r="FLT60"/>
      <c r="FLU60"/>
      <c r="FLV60"/>
      <c r="FLW60"/>
      <c r="FLX60"/>
      <c r="FLY60"/>
      <c r="FLZ60"/>
      <c r="FMA60"/>
      <c r="FMB60"/>
      <c r="FMC60"/>
      <c r="FMD60"/>
      <c r="FME60"/>
      <c r="FMF60"/>
      <c r="FMG60"/>
      <c r="FMH60"/>
      <c r="FMI60"/>
      <c r="FMJ60"/>
      <c r="FMK60"/>
      <c r="FML60"/>
      <c r="FMM60"/>
      <c r="FMN60"/>
      <c r="FMO60"/>
      <c r="FMP60"/>
      <c r="FMQ60"/>
      <c r="FMR60"/>
      <c r="FMS60"/>
      <c r="FMT60"/>
      <c r="FMU60"/>
      <c r="FMV60"/>
      <c r="FMW60"/>
      <c r="FMX60"/>
      <c r="FMY60"/>
      <c r="FMZ60"/>
      <c r="FNA60"/>
      <c r="FNB60"/>
      <c r="FNC60"/>
      <c r="FND60"/>
      <c r="FNE60"/>
      <c r="FNF60"/>
      <c r="FNG60"/>
      <c r="FNH60"/>
      <c r="FNI60"/>
      <c r="FNJ60"/>
      <c r="FNK60"/>
      <c r="FNL60"/>
      <c r="FNM60"/>
      <c r="FNN60"/>
      <c r="FNO60"/>
      <c r="FNP60"/>
      <c r="FNQ60"/>
      <c r="FNR60"/>
      <c r="FNS60"/>
      <c r="FNT60"/>
      <c r="FNU60"/>
      <c r="FNV60"/>
      <c r="FNW60"/>
      <c r="FNX60"/>
      <c r="FNY60"/>
      <c r="FNZ60"/>
      <c r="FOA60"/>
      <c r="FOB60"/>
      <c r="FOC60"/>
      <c r="FOD60"/>
      <c r="FOE60"/>
      <c r="FOF60"/>
      <c r="FOG60"/>
      <c r="FOH60"/>
      <c r="FOI60"/>
      <c r="FOJ60"/>
      <c r="FOK60"/>
      <c r="FOL60"/>
      <c r="FOM60"/>
      <c r="FON60"/>
      <c r="FOO60"/>
      <c r="FOP60"/>
      <c r="FOQ60"/>
      <c r="FOR60"/>
      <c r="FOS60"/>
      <c r="FOT60"/>
      <c r="FOU60"/>
      <c r="FOV60"/>
      <c r="FOW60"/>
      <c r="FOX60"/>
      <c r="FOY60"/>
      <c r="FOZ60"/>
      <c r="FPA60"/>
      <c r="FPB60"/>
      <c r="FPC60"/>
      <c r="FPD60"/>
      <c r="FPE60"/>
      <c r="FPF60"/>
      <c r="FPG60"/>
      <c r="FPH60"/>
      <c r="FPI60"/>
      <c r="FPJ60"/>
      <c r="FPK60"/>
      <c r="FPL60"/>
      <c r="FPM60"/>
      <c r="FPN60"/>
      <c r="FPO60"/>
      <c r="FPP60"/>
      <c r="FPQ60"/>
      <c r="FPR60"/>
      <c r="FPS60"/>
      <c r="FPT60"/>
      <c r="FPU60"/>
      <c r="FPV60"/>
      <c r="FPW60"/>
      <c r="FPX60"/>
      <c r="FPY60"/>
      <c r="FPZ60"/>
      <c r="FQA60"/>
      <c r="FQB60"/>
      <c r="FQC60"/>
      <c r="FQD60"/>
      <c r="FQE60"/>
      <c r="FQF60"/>
      <c r="FQG60"/>
      <c r="FQH60"/>
      <c r="FQI60"/>
      <c r="FQJ60"/>
      <c r="FQK60"/>
      <c r="FQL60"/>
      <c r="FQM60"/>
      <c r="FQN60"/>
      <c r="FQO60"/>
      <c r="FQP60"/>
      <c r="FQQ60"/>
      <c r="FQR60"/>
      <c r="FQS60"/>
      <c r="FQT60"/>
      <c r="FQU60"/>
      <c r="FQV60"/>
      <c r="FQW60"/>
      <c r="FQX60"/>
      <c r="FQY60"/>
      <c r="FQZ60"/>
      <c r="FRA60"/>
      <c r="FRB60"/>
      <c r="FRC60"/>
      <c r="FRD60"/>
      <c r="FRE60"/>
      <c r="FRF60"/>
      <c r="FRG60"/>
      <c r="FRH60"/>
      <c r="FRI60"/>
      <c r="FRJ60"/>
      <c r="FRK60"/>
      <c r="FRL60"/>
      <c r="FRM60"/>
      <c r="FRN60"/>
      <c r="FRO60"/>
      <c r="FRP60"/>
      <c r="FRQ60"/>
      <c r="FRR60"/>
      <c r="FRS60"/>
      <c r="FRT60"/>
      <c r="FRU60"/>
      <c r="FRV60"/>
      <c r="FRW60"/>
      <c r="FRX60"/>
      <c r="FRY60"/>
      <c r="FRZ60"/>
      <c r="FSA60"/>
      <c r="FSB60"/>
      <c r="FSC60"/>
      <c r="FSD60"/>
      <c r="FSE60"/>
      <c r="FSF60"/>
      <c r="FSG60"/>
      <c r="FSH60"/>
      <c r="FSI60"/>
      <c r="FSJ60"/>
      <c r="FSK60"/>
      <c r="FSL60"/>
      <c r="FSM60"/>
      <c r="FSN60"/>
      <c r="FSO60"/>
      <c r="FSP60"/>
      <c r="FSQ60"/>
      <c r="FSR60"/>
      <c r="FSS60"/>
      <c r="FST60"/>
      <c r="FSU60"/>
      <c r="FSV60"/>
      <c r="FSW60"/>
      <c r="FSX60"/>
      <c r="FSY60"/>
      <c r="FSZ60"/>
      <c r="FTA60"/>
      <c r="FTB60"/>
      <c r="FTC60"/>
      <c r="FTD60"/>
      <c r="FTE60"/>
      <c r="FTF60"/>
      <c r="FTG60"/>
      <c r="FTH60"/>
      <c r="FTI60"/>
      <c r="FTJ60"/>
      <c r="FTK60"/>
      <c r="FTL60"/>
      <c r="FTM60"/>
      <c r="FTN60"/>
      <c r="FTO60"/>
      <c r="FTP60"/>
      <c r="FTQ60"/>
      <c r="FTR60"/>
      <c r="FTS60"/>
      <c r="FTT60"/>
      <c r="FTU60"/>
      <c r="FTV60"/>
      <c r="FTW60"/>
      <c r="FTX60"/>
      <c r="FTY60"/>
      <c r="FTZ60"/>
      <c r="FUA60"/>
      <c r="FUB60"/>
      <c r="FUC60"/>
      <c r="FUD60"/>
      <c r="FUE60"/>
      <c r="FUF60"/>
      <c r="FUG60"/>
      <c r="FUH60"/>
      <c r="FUI60"/>
      <c r="FUJ60"/>
      <c r="FUK60"/>
      <c r="FUL60"/>
      <c r="FUM60"/>
      <c r="FUN60"/>
      <c r="FUO60"/>
      <c r="FUP60"/>
      <c r="FUQ60"/>
      <c r="FUR60"/>
      <c r="FUS60"/>
      <c r="FUT60"/>
      <c r="FUU60"/>
      <c r="FUV60"/>
      <c r="FUW60"/>
      <c r="FUX60"/>
      <c r="FUY60"/>
      <c r="FUZ60"/>
      <c r="FVA60"/>
      <c r="FVB60"/>
      <c r="FVC60"/>
      <c r="FVD60"/>
      <c r="FVE60"/>
      <c r="FVF60"/>
      <c r="FVG60"/>
      <c r="FVH60"/>
      <c r="FVI60"/>
      <c r="FVJ60"/>
      <c r="FVK60"/>
      <c r="FVL60"/>
      <c r="FVM60"/>
      <c r="FVN60"/>
      <c r="FVO60"/>
      <c r="FVP60"/>
      <c r="FVQ60"/>
      <c r="FVR60"/>
      <c r="FVS60"/>
      <c r="FVT60"/>
      <c r="FVU60"/>
      <c r="FVV60"/>
      <c r="FVW60"/>
      <c r="FVX60"/>
      <c r="FVY60"/>
      <c r="FVZ60"/>
      <c r="FWA60"/>
      <c r="FWB60"/>
      <c r="FWC60"/>
      <c r="FWD60"/>
      <c r="FWE60"/>
      <c r="FWF60"/>
      <c r="FWG60"/>
      <c r="FWH60"/>
      <c r="FWI60"/>
      <c r="FWJ60"/>
      <c r="FWK60"/>
      <c r="FWL60"/>
      <c r="FWM60"/>
      <c r="FWN60"/>
      <c r="FWO60"/>
      <c r="FWP60"/>
      <c r="FWQ60"/>
      <c r="FWR60"/>
      <c r="FWS60"/>
      <c r="FWT60"/>
      <c r="FWU60"/>
      <c r="FWV60"/>
      <c r="FWW60"/>
      <c r="FWX60"/>
      <c r="FWY60"/>
      <c r="FWZ60"/>
      <c r="FXA60"/>
      <c r="FXB60"/>
      <c r="FXC60"/>
      <c r="FXD60"/>
      <c r="FXE60"/>
      <c r="FXF60"/>
      <c r="FXG60"/>
      <c r="FXH60"/>
      <c r="FXI60"/>
      <c r="FXJ60"/>
      <c r="FXK60"/>
      <c r="FXL60"/>
      <c r="FXM60"/>
      <c r="FXN60"/>
      <c r="FXO60"/>
      <c r="FXP60"/>
      <c r="FXQ60"/>
      <c r="FXR60"/>
      <c r="FXS60"/>
      <c r="FXT60"/>
      <c r="FXU60"/>
      <c r="FXV60"/>
      <c r="FXW60"/>
      <c r="FXX60"/>
      <c r="FXY60"/>
      <c r="FXZ60"/>
      <c r="FYA60"/>
      <c r="FYB60"/>
      <c r="FYC60"/>
      <c r="FYD60"/>
      <c r="FYE60"/>
      <c r="FYF60"/>
      <c r="FYG60"/>
      <c r="FYH60"/>
      <c r="FYI60"/>
      <c r="FYJ60"/>
      <c r="FYK60"/>
      <c r="FYL60"/>
      <c r="FYM60"/>
      <c r="FYN60"/>
      <c r="FYO60"/>
      <c r="FYP60"/>
      <c r="FYQ60"/>
      <c r="FYR60"/>
      <c r="FYS60"/>
      <c r="FYT60"/>
      <c r="FYU60"/>
      <c r="FYV60"/>
      <c r="FYW60"/>
      <c r="FYX60"/>
      <c r="FYY60"/>
      <c r="FYZ60"/>
      <c r="FZA60"/>
      <c r="FZB60"/>
      <c r="FZC60"/>
      <c r="FZD60"/>
      <c r="FZE60"/>
      <c r="FZF60"/>
      <c r="FZG60"/>
      <c r="FZH60"/>
      <c r="FZI60"/>
      <c r="FZJ60"/>
      <c r="FZK60"/>
      <c r="FZL60"/>
      <c r="FZM60"/>
      <c r="FZN60"/>
      <c r="FZO60"/>
      <c r="FZP60"/>
      <c r="FZQ60"/>
      <c r="FZR60"/>
      <c r="FZS60"/>
      <c r="FZT60"/>
      <c r="FZU60"/>
      <c r="FZV60"/>
      <c r="FZW60"/>
      <c r="FZX60"/>
      <c r="FZY60"/>
      <c r="FZZ60"/>
      <c r="GAA60"/>
      <c r="GAB60"/>
      <c r="GAC60"/>
      <c r="GAD60"/>
      <c r="GAE60"/>
      <c r="GAF60"/>
      <c r="GAG60"/>
      <c r="GAH60"/>
      <c r="GAI60"/>
      <c r="GAJ60"/>
      <c r="GAK60"/>
      <c r="GAL60"/>
      <c r="GAM60"/>
      <c r="GAN60"/>
      <c r="GAO60"/>
      <c r="GAP60"/>
      <c r="GAQ60"/>
      <c r="GAR60"/>
      <c r="GAS60"/>
      <c r="GAT60"/>
      <c r="GAU60"/>
      <c r="GAV60"/>
      <c r="GAW60"/>
      <c r="GAX60"/>
      <c r="GAY60"/>
      <c r="GAZ60"/>
      <c r="GBA60"/>
      <c r="GBB60"/>
      <c r="GBC60"/>
      <c r="GBD60"/>
      <c r="GBE60"/>
      <c r="GBF60"/>
      <c r="GBG60"/>
      <c r="GBH60"/>
      <c r="GBI60"/>
      <c r="GBJ60"/>
      <c r="GBK60"/>
      <c r="GBL60"/>
      <c r="GBM60"/>
      <c r="GBN60"/>
      <c r="GBO60"/>
      <c r="GBP60"/>
      <c r="GBQ60"/>
      <c r="GBR60"/>
      <c r="GBS60"/>
      <c r="GBT60"/>
      <c r="GBU60"/>
      <c r="GBV60"/>
      <c r="GBW60"/>
      <c r="GBX60"/>
      <c r="GBY60"/>
      <c r="GBZ60"/>
      <c r="GCA60"/>
      <c r="GCB60"/>
      <c r="GCC60"/>
      <c r="GCD60"/>
      <c r="GCE60"/>
      <c r="GCF60"/>
      <c r="GCG60"/>
      <c r="GCH60"/>
      <c r="GCI60"/>
      <c r="GCJ60"/>
      <c r="GCK60"/>
      <c r="GCL60"/>
      <c r="GCM60"/>
      <c r="GCN60"/>
      <c r="GCO60"/>
      <c r="GCP60"/>
      <c r="GCQ60"/>
      <c r="GCR60"/>
      <c r="GCS60"/>
      <c r="GCT60"/>
      <c r="GCU60"/>
      <c r="GCV60"/>
      <c r="GCW60"/>
      <c r="GCX60"/>
      <c r="GCY60"/>
      <c r="GCZ60"/>
      <c r="GDA60"/>
      <c r="GDB60"/>
      <c r="GDC60"/>
      <c r="GDD60"/>
      <c r="GDE60"/>
      <c r="GDF60"/>
      <c r="GDG60"/>
      <c r="GDH60"/>
      <c r="GDI60"/>
      <c r="GDJ60"/>
      <c r="GDK60"/>
      <c r="GDL60"/>
      <c r="GDM60"/>
      <c r="GDN60"/>
      <c r="GDO60"/>
      <c r="GDP60"/>
      <c r="GDQ60"/>
      <c r="GDR60"/>
      <c r="GDS60"/>
      <c r="GDT60"/>
      <c r="GDU60"/>
      <c r="GDV60"/>
      <c r="GDW60"/>
      <c r="GDX60"/>
      <c r="GDY60"/>
      <c r="GDZ60"/>
      <c r="GEA60"/>
      <c r="GEB60"/>
      <c r="GEC60"/>
      <c r="GED60"/>
      <c r="GEE60"/>
      <c r="GEF60"/>
      <c r="GEG60"/>
      <c r="GEH60"/>
      <c r="GEI60"/>
      <c r="GEJ60"/>
      <c r="GEK60"/>
      <c r="GEL60"/>
      <c r="GEM60"/>
      <c r="GEN60"/>
      <c r="GEO60"/>
      <c r="GEP60"/>
      <c r="GEQ60"/>
      <c r="GER60"/>
      <c r="GES60"/>
      <c r="GET60"/>
      <c r="GEU60"/>
      <c r="GEV60"/>
      <c r="GEW60"/>
      <c r="GEX60"/>
      <c r="GEY60"/>
      <c r="GEZ60"/>
      <c r="GFA60"/>
      <c r="GFB60"/>
      <c r="GFC60"/>
      <c r="GFD60"/>
      <c r="GFE60"/>
      <c r="GFF60"/>
      <c r="GFG60"/>
      <c r="GFH60"/>
      <c r="GFI60"/>
      <c r="GFJ60"/>
      <c r="GFK60"/>
      <c r="GFL60"/>
      <c r="GFM60"/>
      <c r="GFN60"/>
      <c r="GFO60"/>
      <c r="GFP60"/>
      <c r="GFQ60"/>
      <c r="GFR60"/>
      <c r="GFS60"/>
      <c r="GFT60"/>
      <c r="GFU60"/>
      <c r="GFV60"/>
      <c r="GFW60"/>
      <c r="GFX60"/>
      <c r="GFY60"/>
      <c r="GFZ60"/>
      <c r="GGA60"/>
      <c r="GGB60"/>
      <c r="GGC60"/>
      <c r="GGD60"/>
      <c r="GGE60"/>
      <c r="GGF60"/>
      <c r="GGG60"/>
      <c r="GGH60"/>
      <c r="GGI60"/>
      <c r="GGJ60"/>
      <c r="GGK60"/>
      <c r="GGL60"/>
      <c r="GGM60"/>
      <c r="GGN60"/>
      <c r="GGO60"/>
      <c r="GGP60"/>
      <c r="GGQ60"/>
      <c r="GGR60"/>
      <c r="GGS60"/>
      <c r="GGT60"/>
      <c r="GGU60"/>
      <c r="GGV60"/>
      <c r="GGW60"/>
      <c r="GGX60"/>
      <c r="GGY60"/>
      <c r="GGZ60"/>
      <c r="GHA60"/>
      <c r="GHB60"/>
      <c r="GHC60"/>
      <c r="GHD60"/>
      <c r="GHE60"/>
      <c r="GHF60"/>
      <c r="GHG60"/>
      <c r="GHH60"/>
      <c r="GHI60"/>
      <c r="GHJ60"/>
      <c r="GHK60"/>
      <c r="GHL60"/>
      <c r="GHM60"/>
      <c r="GHN60"/>
      <c r="GHO60"/>
      <c r="GHP60"/>
      <c r="GHQ60"/>
      <c r="GHR60"/>
      <c r="GHS60"/>
      <c r="GHT60"/>
      <c r="GHU60"/>
      <c r="GHV60"/>
      <c r="GHW60"/>
      <c r="GHX60"/>
      <c r="GHY60"/>
      <c r="GHZ60"/>
      <c r="GIA60"/>
      <c r="GIB60"/>
      <c r="GIC60"/>
      <c r="GID60"/>
      <c r="GIE60"/>
      <c r="GIF60"/>
      <c r="GIG60"/>
      <c r="GIH60"/>
      <c r="GII60"/>
      <c r="GIJ60"/>
      <c r="GIK60"/>
      <c r="GIL60"/>
      <c r="GIM60"/>
      <c r="GIN60"/>
      <c r="GIO60"/>
      <c r="GIP60"/>
      <c r="GIQ60"/>
      <c r="GIR60"/>
      <c r="GIS60"/>
      <c r="GIT60"/>
      <c r="GIU60"/>
      <c r="GIV60"/>
      <c r="GIW60"/>
      <c r="GIX60"/>
      <c r="GIY60"/>
      <c r="GIZ60"/>
      <c r="GJA60"/>
      <c r="GJB60"/>
      <c r="GJC60"/>
      <c r="GJD60"/>
      <c r="GJE60"/>
      <c r="GJF60"/>
      <c r="GJG60"/>
      <c r="GJH60"/>
      <c r="GJI60"/>
      <c r="GJJ60"/>
      <c r="GJK60"/>
      <c r="GJL60"/>
      <c r="GJM60"/>
      <c r="GJN60"/>
      <c r="GJO60"/>
      <c r="GJP60"/>
      <c r="GJQ60"/>
      <c r="GJR60"/>
      <c r="GJS60"/>
      <c r="GJT60"/>
      <c r="GJU60"/>
      <c r="GJV60"/>
      <c r="GJW60"/>
      <c r="GJX60"/>
      <c r="GJY60"/>
      <c r="GJZ60"/>
      <c r="GKA60"/>
      <c r="GKB60"/>
      <c r="GKC60"/>
      <c r="GKD60"/>
      <c r="GKE60"/>
      <c r="GKF60"/>
      <c r="GKG60"/>
      <c r="GKH60"/>
      <c r="GKI60"/>
      <c r="GKJ60"/>
      <c r="GKK60"/>
      <c r="GKL60"/>
      <c r="GKM60"/>
      <c r="GKN60"/>
      <c r="GKO60"/>
      <c r="GKP60"/>
      <c r="GKQ60"/>
      <c r="GKR60"/>
      <c r="GKS60"/>
      <c r="GKT60"/>
      <c r="GKU60"/>
      <c r="GKV60"/>
      <c r="GKW60"/>
      <c r="GKX60"/>
      <c r="GKY60"/>
      <c r="GKZ60"/>
      <c r="GLA60"/>
      <c r="GLB60"/>
      <c r="GLC60"/>
      <c r="GLD60"/>
      <c r="GLE60"/>
      <c r="GLF60"/>
      <c r="GLG60"/>
      <c r="GLH60"/>
      <c r="GLI60"/>
      <c r="GLJ60"/>
      <c r="GLK60"/>
      <c r="GLL60"/>
      <c r="GLM60"/>
      <c r="GLN60"/>
      <c r="GLO60"/>
      <c r="GLP60"/>
      <c r="GLQ60"/>
      <c r="GLR60"/>
      <c r="GLS60"/>
      <c r="GLT60"/>
      <c r="GLU60"/>
      <c r="GLV60"/>
      <c r="GLW60"/>
      <c r="GLX60"/>
      <c r="GLY60"/>
      <c r="GLZ60"/>
      <c r="GMA60"/>
      <c r="GMB60"/>
      <c r="GMC60"/>
      <c r="GMD60"/>
      <c r="GME60"/>
      <c r="GMF60"/>
      <c r="GMG60"/>
      <c r="GMH60"/>
      <c r="GMI60"/>
      <c r="GMJ60"/>
      <c r="GMK60"/>
      <c r="GML60"/>
      <c r="GMM60"/>
      <c r="GMN60"/>
      <c r="GMO60"/>
      <c r="GMP60"/>
      <c r="GMQ60"/>
      <c r="GMR60"/>
      <c r="GMS60"/>
      <c r="GMT60"/>
      <c r="GMU60"/>
      <c r="GMV60"/>
      <c r="GMW60"/>
      <c r="GMX60"/>
      <c r="GMY60"/>
      <c r="GMZ60"/>
      <c r="GNA60"/>
      <c r="GNB60"/>
      <c r="GNC60"/>
      <c r="GND60"/>
      <c r="GNE60"/>
      <c r="GNF60"/>
      <c r="GNG60"/>
      <c r="GNH60"/>
      <c r="GNI60"/>
      <c r="GNJ60"/>
      <c r="GNK60"/>
      <c r="GNL60"/>
      <c r="GNM60"/>
      <c r="GNN60"/>
      <c r="GNO60"/>
      <c r="GNP60"/>
      <c r="GNQ60"/>
      <c r="GNR60"/>
      <c r="GNS60"/>
      <c r="GNT60"/>
      <c r="GNU60"/>
      <c r="GNV60"/>
      <c r="GNW60"/>
      <c r="GNX60"/>
      <c r="GNY60"/>
      <c r="GNZ60"/>
      <c r="GOA60"/>
      <c r="GOB60"/>
      <c r="GOC60"/>
      <c r="GOD60"/>
      <c r="GOE60"/>
      <c r="GOF60"/>
      <c r="GOG60"/>
      <c r="GOH60"/>
      <c r="GOI60"/>
      <c r="GOJ60"/>
      <c r="GOK60"/>
      <c r="GOL60"/>
      <c r="GOM60"/>
      <c r="GON60"/>
      <c r="GOO60"/>
      <c r="GOP60"/>
      <c r="GOQ60"/>
      <c r="GOR60"/>
      <c r="GOS60"/>
      <c r="GOT60"/>
      <c r="GOU60"/>
      <c r="GOV60"/>
      <c r="GOW60"/>
      <c r="GOX60"/>
      <c r="GOY60"/>
      <c r="GOZ60"/>
      <c r="GPA60"/>
      <c r="GPB60"/>
      <c r="GPC60"/>
      <c r="GPD60"/>
      <c r="GPE60"/>
      <c r="GPF60"/>
      <c r="GPG60"/>
      <c r="GPH60"/>
      <c r="GPI60"/>
      <c r="GPJ60"/>
      <c r="GPK60"/>
      <c r="GPL60"/>
      <c r="GPM60"/>
      <c r="GPN60"/>
      <c r="GPO60"/>
      <c r="GPP60"/>
      <c r="GPQ60"/>
      <c r="GPR60"/>
      <c r="GPS60"/>
      <c r="GPT60"/>
      <c r="GPU60"/>
      <c r="GPV60"/>
      <c r="GPW60"/>
      <c r="GPX60"/>
      <c r="GPY60"/>
      <c r="GPZ60"/>
      <c r="GQA60"/>
      <c r="GQB60"/>
      <c r="GQC60"/>
      <c r="GQD60"/>
      <c r="GQE60"/>
      <c r="GQF60"/>
      <c r="GQG60"/>
      <c r="GQH60"/>
      <c r="GQI60"/>
      <c r="GQJ60"/>
      <c r="GQK60"/>
      <c r="GQL60"/>
      <c r="GQM60"/>
      <c r="GQN60"/>
      <c r="GQO60"/>
      <c r="GQP60"/>
      <c r="GQQ60"/>
      <c r="GQR60"/>
      <c r="GQS60"/>
      <c r="GQT60"/>
      <c r="GQU60"/>
      <c r="GQV60"/>
      <c r="GQW60"/>
      <c r="GQX60"/>
      <c r="GQY60"/>
      <c r="GQZ60"/>
      <c r="GRA60"/>
      <c r="GRB60"/>
      <c r="GRC60"/>
      <c r="GRD60"/>
      <c r="GRE60"/>
      <c r="GRF60"/>
      <c r="GRG60"/>
      <c r="GRH60"/>
      <c r="GRI60"/>
      <c r="GRJ60"/>
      <c r="GRK60"/>
      <c r="GRL60"/>
      <c r="GRM60"/>
      <c r="GRN60"/>
      <c r="GRO60"/>
      <c r="GRP60"/>
      <c r="GRQ60"/>
      <c r="GRR60"/>
      <c r="GRS60"/>
      <c r="GRT60"/>
      <c r="GRU60"/>
      <c r="GRV60"/>
      <c r="GRW60"/>
      <c r="GRX60"/>
      <c r="GRY60"/>
      <c r="GRZ60"/>
      <c r="GSA60"/>
      <c r="GSB60"/>
      <c r="GSC60"/>
      <c r="GSD60"/>
      <c r="GSE60"/>
      <c r="GSF60"/>
      <c r="GSG60"/>
      <c r="GSH60"/>
      <c r="GSI60"/>
      <c r="GSJ60"/>
      <c r="GSK60"/>
      <c r="GSL60"/>
      <c r="GSM60"/>
      <c r="GSN60"/>
      <c r="GSO60"/>
      <c r="GSP60"/>
      <c r="GSQ60"/>
      <c r="GSR60"/>
      <c r="GSS60"/>
      <c r="GST60"/>
      <c r="GSU60"/>
      <c r="GSV60"/>
      <c r="GSW60"/>
      <c r="GSX60"/>
      <c r="GSY60"/>
      <c r="GSZ60"/>
      <c r="GTA60"/>
      <c r="GTB60"/>
      <c r="GTC60"/>
      <c r="GTD60"/>
      <c r="GTE60"/>
      <c r="GTF60"/>
      <c r="GTG60"/>
      <c r="GTH60"/>
      <c r="GTI60"/>
      <c r="GTJ60"/>
      <c r="GTK60"/>
      <c r="GTL60"/>
      <c r="GTM60"/>
      <c r="GTN60"/>
      <c r="GTO60"/>
      <c r="GTP60"/>
      <c r="GTQ60"/>
      <c r="GTR60"/>
      <c r="GTS60"/>
      <c r="GTT60"/>
      <c r="GTU60"/>
      <c r="GTV60"/>
      <c r="GTW60"/>
      <c r="GTX60"/>
      <c r="GTY60"/>
      <c r="GTZ60"/>
      <c r="GUA60"/>
      <c r="GUB60"/>
      <c r="GUC60"/>
      <c r="GUD60"/>
      <c r="GUE60"/>
      <c r="GUF60"/>
      <c r="GUG60"/>
      <c r="GUH60"/>
      <c r="GUI60"/>
      <c r="GUJ60"/>
      <c r="GUK60"/>
      <c r="GUL60"/>
      <c r="GUM60"/>
      <c r="GUN60"/>
      <c r="GUO60"/>
      <c r="GUP60"/>
      <c r="GUQ60"/>
      <c r="GUR60"/>
      <c r="GUS60"/>
      <c r="GUT60"/>
      <c r="GUU60"/>
      <c r="GUV60"/>
      <c r="GUW60"/>
      <c r="GUX60"/>
      <c r="GUY60"/>
      <c r="GUZ60"/>
      <c r="GVA60"/>
      <c r="GVB60"/>
      <c r="GVC60"/>
      <c r="GVD60"/>
      <c r="GVE60"/>
      <c r="GVF60"/>
      <c r="GVG60"/>
      <c r="GVH60"/>
      <c r="GVI60"/>
      <c r="GVJ60"/>
      <c r="GVK60"/>
      <c r="GVL60"/>
      <c r="GVM60"/>
      <c r="GVN60"/>
      <c r="GVO60"/>
      <c r="GVP60"/>
      <c r="GVQ60"/>
      <c r="GVR60"/>
      <c r="GVS60"/>
      <c r="GVT60"/>
      <c r="GVU60"/>
      <c r="GVV60"/>
      <c r="GVW60"/>
      <c r="GVX60"/>
      <c r="GVY60"/>
      <c r="GVZ60"/>
      <c r="GWA60"/>
      <c r="GWB60"/>
      <c r="GWC60"/>
      <c r="GWD60"/>
      <c r="GWE60"/>
      <c r="GWF60"/>
      <c r="GWG60"/>
      <c r="GWH60"/>
      <c r="GWI60"/>
      <c r="GWJ60"/>
      <c r="GWK60"/>
      <c r="GWL60"/>
      <c r="GWM60"/>
      <c r="GWN60"/>
      <c r="GWO60"/>
      <c r="GWP60"/>
      <c r="GWQ60"/>
      <c r="GWR60"/>
      <c r="GWS60"/>
      <c r="GWT60"/>
      <c r="GWU60"/>
      <c r="GWV60"/>
      <c r="GWW60"/>
      <c r="GWX60"/>
      <c r="GWY60"/>
      <c r="GWZ60"/>
      <c r="GXA60"/>
      <c r="GXB60"/>
      <c r="GXC60"/>
      <c r="GXD60"/>
      <c r="GXE60"/>
      <c r="GXF60"/>
      <c r="GXG60"/>
      <c r="GXH60"/>
      <c r="GXI60"/>
      <c r="GXJ60"/>
      <c r="GXK60"/>
      <c r="GXL60"/>
      <c r="GXM60"/>
      <c r="GXN60"/>
      <c r="GXO60"/>
      <c r="GXP60"/>
      <c r="GXQ60"/>
      <c r="GXR60"/>
      <c r="GXS60"/>
      <c r="GXT60"/>
      <c r="GXU60"/>
      <c r="GXV60"/>
      <c r="GXW60"/>
      <c r="GXX60"/>
      <c r="GXY60"/>
      <c r="GXZ60"/>
      <c r="GYA60"/>
      <c r="GYB60"/>
      <c r="GYC60"/>
      <c r="GYD60"/>
      <c r="GYE60"/>
      <c r="GYF60"/>
      <c r="GYG60"/>
      <c r="GYH60"/>
      <c r="GYI60"/>
      <c r="GYJ60"/>
      <c r="GYK60"/>
      <c r="GYL60"/>
      <c r="GYM60"/>
      <c r="GYN60"/>
      <c r="GYO60"/>
      <c r="GYP60"/>
      <c r="GYQ60"/>
      <c r="GYR60"/>
      <c r="GYS60"/>
      <c r="GYT60"/>
      <c r="GYU60"/>
      <c r="GYV60"/>
      <c r="GYW60"/>
      <c r="GYX60"/>
      <c r="GYY60"/>
      <c r="GYZ60"/>
      <c r="GZA60"/>
      <c r="GZB60"/>
      <c r="GZC60"/>
      <c r="GZD60"/>
      <c r="GZE60"/>
      <c r="GZF60"/>
      <c r="GZG60"/>
      <c r="GZH60"/>
      <c r="GZI60"/>
      <c r="GZJ60"/>
      <c r="GZK60"/>
      <c r="GZL60"/>
      <c r="GZM60"/>
      <c r="GZN60"/>
      <c r="GZO60"/>
      <c r="GZP60"/>
      <c r="GZQ60"/>
      <c r="GZR60"/>
      <c r="GZS60"/>
      <c r="GZT60"/>
      <c r="GZU60"/>
      <c r="GZV60"/>
      <c r="GZW60"/>
      <c r="GZX60"/>
      <c r="GZY60"/>
      <c r="GZZ60"/>
      <c r="HAA60"/>
      <c r="HAB60"/>
      <c r="HAC60"/>
      <c r="HAD60"/>
      <c r="HAE60"/>
      <c r="HAF60"/>
      <c r="HAG60"/>
      <c r="HAH60"/>
      <c r="HAI60"/>
      <c r="HAJ60"/>
      <c r="HAK60"/>
      <c r="HAL60"/>
      <c r="HAM60"/>
      <c r="HAN60"/>
      <c r="HAO60"/>
      <c r="HAP60"/>
      <c r="HAQ60"/>
      <c r="HAR60"/>
      <c r="HAS60"/>
      <c r="HAT60"/>
      <c r="HAU60"/>
      <c r="HAV60"/>
      <c r="HAW60"/>
      <c r="HAX60"/>
      <c r="HAY60"/>
      <c r="HAZ60"/>
      <c r="HBA60"/>
      <c r="HBB60"/>
      <c r="HBC60"/>
      <c r="HBD60"/>
      <c r="HBE60"/>
      <c r="HBF60"/>
      <c r="HBG60"/>
      <c r="HBH60"/>
      <c r="HBI60"/>
      <c r="HBJ60"/>
      <c r="HBK60"/>
      <c r="HBL60"/>
      <c r="HBM60"/>
      <c r="HBN60"/>
      <c r="HBO60"/>
      <c r="HBP60"/>
      <c r="HBQ60"/>
      <c r="HBR60"/>
      <c r="HBS60"/>
      <c r="HBT60"/>
      <c r="HBU60"/>
      <c r="HBV60"/>
      <c r="HBW60"/>
      <c r="HBX60"/>
      <c r="HBY60"/>
      <c r="HBZ60"/>
      <c r="HCA60"/>
      <c r="HCB60"/>
      <c r="HCC60"/>
      <c r="HCD60"/>
      <c r="HCE60"/>
      <c r="HCF60"/>
      <c r="HCG60"/>
      <c r="HCH60"/>
      <c r="HCI60"/>
      <c r="HCJ60"/>
      <c r="HCK60"/>
      <c r="HCL60"/>
      <c r="HCM60"/>
      <c r="HCN60"/>
      <c r="HCO60"/>
      <c r="HCP60"/>
      <c r="HCQ60"/>
      <c r="HCR60"/>
      <c r="HCS60"/>
      <c r="HCT60"/>
      <c r="HCU60"/>
      <c r="HCV60"/>
      <c r="HCW60"/>
      <c r="HCX60"/>
      <c r="HCY60"/>
      <c r="HCZ60"/>
      <c r="HDA60"/>
      <c r="HDB60"/>
      <c r="HDC60"/>
      <c r="HDD60"/>
      <c r="HDE60"/>
      <c r="HDF60"/>
      <c r="HDG60"/>
      <c r="HDH60"/>
      <c r="HDI60"/>
      <c r="HDJ60"/>
      <c r="HDK60"/>
      <c r="HDL60"/>
      <c r="HDM60"/>
      <c r="HDN60"/>
      <c r="HDO60"/>
      <c r="HDP60"/>
      <c r="HDQ60"/>
      <c r="HDR60"/>
      <c r="HDS60"/>
      <c r="HDT60"/>
      <c r="HDU60"/>
      <c r="HDV60"/>
      <c r="HDW60"/>
      <c r="HDX60"/>
      <c r="HDY60"/>
      <c r="HDZ60"/>
      <c r="HEA60"/>
      <c r="HEB60"/>
      <c r="HEC60"/>
      <c r="HED60"/>
      <c r="HEE60"/>
      <c r="HEF60"/>
      <c r="HEG60"/>
      <c r="HEH60"/>
      <c r="HEI60"/>
      <c r="HEJ60"/>
      <c r="HEK60"/>
      <c r="HEL60"/>
      <c r="HEM60"/>
      <c r="HEN60"/>
      <c r="HEO60"/>
      <c r="HEP60"/>
      <c r="HEQ60"/>
      <c r="HER60"/>
      <c r="HES60"/>
      <c r="HET60"/>
      <c r="HEU60"/>
      <c r="HEV60"/>
      <c r="HEW60"/>
      <c r="HEX60"/>
      <c r="HEY60"/>
      <c r="HEZ60"/>
      <c r="HFA60"/>
      <c r="HFB60"/>
      <c r="HFC60"/>
      <c r="HFD60"/>
      <c r="HFE60"/>
      <c r="HFF60"/>
      <c r="HFG60"/>
      <c r="HFH60"/>
      <c r="HFI60"/>
      <c r="HFJ60"/>
      <c r="HFK60"/>
      <c r="HFL60"/>
      <c r="HFM60"/>
      <c r="HFN60"/>
      <c r="HFO60"/>
      <c r="HFP60"/>
      <c r="HFQ60"/>
      <c r="HFR60"/>
      <c r="HFS60"/>
      <c r="HFT60"/>
      <c r="HFU60"/>
      <c r="HFV60"/>
      <c r="HFW60"/>
      <c r="HFX60"/>
      <c r="HFY60"/>
      <c r="HFZ60"/>
      <c r="HGA60"/>
      <c r="HGB60"/>
      <c r="HGC60"/>
      <c r="HGD60"/>
      <c r="HGE60"/>
      <c r="HGF60"/>
      <c r="HGG60"/>
      <c r="HGH60"/>
      <c r="HGI60"/>
      <c r="HGJ60"/>
      <c r="HGK60"/>
      <c r="HGL60"/>
      <c r="HGM60"/>
      <c r="HGN60"/>
      <c r="HGO60"/>
      <c r="HGP60"/>
      <c r="HGQ60"/>
      <c r="HGR60"/>
      <c r="HGS60"/>
      <c r="HGT60"/>
      <c r="HGU60"/>
      <c r="HGV60"/>
      <c r="HGW60"/>
      <c r="HGX60"/>
      <c r="HGY60"/>
      <c r="HGZ60"/>
      <c r="HHA60"/>
      <c r="HHB60"/>
      <c r="HHC60"/>
      <c r="HHD60"/>
      <c r="HHE60"/>
      <c r="HHF60"/>
      <c r="HHG60"/>
      <c r="HHH60"/>
      <c r="HHI60"/>
      <c r="HHJ60"/>
      <c r="HHK60"/>
      <c r="HHL60"/>
      <c r="HHM60"/>
      <c r="HHN60"/>
      <c r="HHO60"/>
      <c r="HHP60"/>
      <c r="HHQ60"/>
      <c r="HHR60"/>
      <c r="HHS60"/>
      <c r="HHT60"/>
      <c r="HHU60"/>
      <c r="HHV60"/>
      <c r="HHW60"/>
      <c r="HHX60"/>
      <c r="HHY60"/>
      <c r="HHZ60"/>
      <c r="HIA60"/>
      <c r="HIB60"/>
      <c r="HIC60"/>
      <c r="HID60"/>
      <c r="HIE60"/>
      <c r="HIF60"/>
      <c r="HIG60"/>
      <c r="HIH60"/>
      <c r="HII60"/>
      <c r="HIJ60"/>
      <c r="HIK60"/>
      <c r="HIL60"/>
      <c r="HIM60"/>
      <c r="HIN60"/>
      <c r="HIO60"/>
      <c r="HIP60"/>
      <c r="HIQ60"/>
      <c r="HIR60"/>
      <c r="HIS60"/>
      <c r="HIT60"/>
      <c r="HIU60"/>
      <c r="HIV60"/>
      <c r="HIW60"/>
      <c r="HIX60"/>
      <c r="HIY60"/>
      <c r="HIZ60"/>
      <c r="HJA60"/>
      <c r="HJB60"/>
      <c r="HJC60"/>
      <c r="HJD60"/>
      <c r="HJE60"/>
      <c r="HJF60"/>
      <c r="HJG60"/>
      <c r="HJH60"/>
      <c r="HJI60"/>
      <c r="HJJ60"/>
      <c r="HJK60"/>
      <c r="HJL60"/>
      <c r="HJM60"/>
      <c r="HJN60"/>
      <c r="HJO60"/>
      <c r="HJP60"/>
      <c r="HJQ60"/>
      <c r="HJR60"/>
      <c r="HJS60"/>
      <c r="HJT60"/>
      <c r="HJU60"/>
      <c r="HJV60"/>
      <c r="HJW60"/>
      <c r="HJX60"/>
      <c r="HJY60"/>
      <c r="HJZ60"/>
      <c r="HKA60"/>
      <c r="HKB60"/>
      <c r="HKC60"/>
      <c r="HKD60"/>
      <c r="HKE60"/>
      <c r="HKF60"/>
      <c r="HKG60"/>
      <c r="HKH60"/>
      <c r="HKI60"/>
      <c r="HKJ60"/>
      <c r="HKK60"/>
      <c r="HKL60"/>
      <c r="HKM60"/>
      <c r="HKN60"/>
      <c r="HKO60"/>
      <c r="HKP60"/>
      <c r="HKQ60"/>
      <c r="HKR60"/>
      <c r="HKS60"/>
      <c r="HKT60"/>
      <c r="HKU60"/>
      <c r="HKV60"/>
      <c r="HKW60"/>
      <c r="HKX60"/>
      <c r="HKY60"/>
      <c r="HKZ60"/>
      <c r="HLA60"/>
      <c r="HLB60"/>
      <c r="HLC60"/>
      <c r="HLD60"/>
      <c r="HLE60"/>
      <c r="HLF60"/>
      <c r="HLG60"/>
      <c r="HLH60"/>
      <c r="HLI60"/>
      <c r="HLJ60"/>
      <c r="HLK60"/>
      <c r="HLL60"/>
      <c r="HLM60"/>
      <c r="HLN60"/>
      <c r="HLO60"/>
      <c r="HLP60"/>
      <c r="HLQ60"/>
      <c r="HLR60"/>
      <c r="HLS60"/>
      <c r="HLT60"/>
      <c r="HLU60"/>
      <c r="HLV60"/>
      <c r="HLW60"/>
      <c r="HLX60"/>
      <c r="HLY60"/>
      <c r="HLZ60"/>
      <c r="HMA60"/>
      <c r="HMB60"/>
      <c r="HMC60"/>
      <c r="HMD60"/>
      <c r="HME60"/>
      <c r="HMF60"/>
      <c r="HMG60"/>
      <c r="HMH60"/>
      <c r="HMI60"/>
      <c r="HMJ60"/>
      <c r="HMK60"/>
      <c r="HML60"/>
      <c r="HMM60"/>
      <c r="HMN60"/>
      <c r="HMO60"/>
      <c r="HMP60"/>
      <c r="HMQ60"/>
      <c r="HMR60"/>
      <c r="HMS60"/>
      <c r="HMT60"/>
      <c r="HMU60"/>
      <c r="HMV60"/>
      <c r="HMW60"/>
      <c r="HMX60"/>
      <c r="HMY60"/>
      <c r="HMZ60"/>
      <c r="HNA60"/>
      <c r="HNB60"/>
      <c r="HNC60"/>
      <c r="HND60"/>
      <c r="HNE60"/>
      <c r="HNF60"/>
      <c r="HNG60"/>
      <c r="HNH60"/>
      <c r="HNI60"/>
      <c r="HNJ60"/>
      <c r="HNK60"/>
      <c r="HNL60"/>
      <c r="HNM60"/>
      <c r="HNN60"/>
      <c r="HNO60"/>
      <c r="HNP60"/>
      <c r="HNQ60"/>
      <c r="HNR60"/>
      <c r="HNS60"/>
      <c r="HNT60"/>
      <c r="HNU60"/>
      <c r="HNV60"/>
      <c r="HNW60"/>
      <c r="HNX60"/>
      <c r="HNY60"/>
      <c r="HNZ60"/>
      <c r="HOA60"/>
      <c r="HOB60"/>
      <c r="HOC60"/>
      <c r="HOD60"/>
      <c r="HOE60"/>
      <c r="HOF60"/>
      <c r="HOG60"/>
      <c r="HOH60"/>
      <c r="HOI60"/>
      <c r="HOJ60"/>
      <c r="HOK60"/>
      <c r="HOL60"/>
      <c r="HOM60"/>
      <c r="HON60"/>
      <c r="HOO60"/>
      <c r="HOP60"/>
      <c r="HOQ60"/>
      <c r="HOR60"/>
      <c r="HOS60"/>
      <c r="HOT60"/>
      <c r="HOU60"/>
      <c r="HOV60"/>
      <c r="HOW60"/>
      <c r="HOX60"/>
      <c r="HOY60"/>
      <c r="HOZ60"/>
      <c r="HPA60"/>
      <c r="HPB60"/>
      <c r="HPC60"/>
      <c r="HPD60"/>
      <c r="HPE60"/>
      <c r="HPF60"/>
      <c r="HPG60"/>
      <c r="HPH60"/>
      <c r="HPI60"/>
      <c r="HPJ60"/>
      <c r="HPK60"/>
      <c r="HPL60"/>
      <c r="HPM60"/>
      <c r="HPN60"/>
      <c r="HPO60"/>
      <c r="HPP60"/>
      <c r="HPQ60"/>
      <c r="HPR60"/>
      <c r="HPS60"/>
      <c r="HPT60"/>
      <c r="HPU60"/>
      <c r="HPV60"/>
      <c r="HPW60"/>
      <c r="HPX60"/>
      <c r="HPY60"/>
      <c r="HPZ60"/>
      <c r="HQA60"/>
      <c r="HQB60"/>
      <c r="HQC60"/>
      <c r="HQD60"/>
      <c r="HQE60"/>
      <c r="HQF60"/>
      <c r="HQG60"/>
      <c r="HQH60"/>
      <c r="HQI60"/>
      <c r="HQJ60"/>
      <c r="HQK60"/>
      <c r="HQL60"/>
      <c r="HQM60"/>
      <c r="HQN60"/>
      <c r="HQO60"/>
      <c r="HQP60"/>
      <c r="HQQ60"/>
      <c r="HQR60"/>
      <c r="HQS60"/>
      <c r="HQT60"/>
      <c r="HQU60"/>
      <c r="HQV60"/>
      <c r="HQW60"/>
      <c r="HQX60"/>
      <c r="HQY60"/>
      <c r="HQZ60"/>
      <c r="HRA60"/>
      <c r="HRB60"/>
      <c r="HRC60"/>
      <c r="HRD60"/>
      <c r="HRE60"/>
      <c r="HRF60"/>
      <c r="HRG60"/>
      <c r="HRH60"/>
      <c r="HRI60"/>
      <c r="HRJ60"/>
      <c r="HRK60"/>
      <c r="HRL60"/>
      <c r="HRM60"/>
      <c r="HRN60"/>
      <c r="HRO60"/>
      <c r="HRP60"/>
      <c r="HRQ60"/>
      <c r="HRR60"/>
      <c r="HRS60"/>
      <c r="HRT60"/>
      <c r="HRU60"/>
      <c r="HRV60"/>
      <c r="HRW60"/>
      <c r="HRX60"/>
      <c r="HRY60"/>
      <c r="HRZ60"/>
      <c r="HSA60"/>
      <c r="HSB60"/>
      <c r="HSC60"/>
      <c r="HSD60"/>
      <c r="HSE60"/>
      <c r="HSF60"/>
      <c r="HSG60"/>
      <c r="HSH60"/>
      <c r="HSI60"/>
      <c r="HSJ60"/>
      <c r="HSK60"/>
      <c r="HSL60"/>
      <c r="HSM60"/>
      <c r="HSN60"/>
      <c r="HSO60"/>
      <c r="HSP60"/>
      <c r="HSQ60"/>
      <c r="HSR60"/>
      <c r="HSS60"/>
      <c r="HST60"/>
      <c r="HSU60"/>
      <c r="HSV60"/>
      <c r="HSW60"/>
      <c r="HSX60"/>
      <c r="HSY60"/>
      <c r="HSZ60"/>
      <c r="HTA60"/>
      <c r="HTB60"/>
      <c r="HTC60"/>
      <c r="HTD60"/>
      <c r="HTE60"/>
      <c r="HTF60"/>
      <c r="HTG60"/>
      <c r="HTH60"/>
      <c r="HTI60"/>
      <c r="HTJ60"/>
      <c r="HTK60"/>
      <c r="HTL60"/>
      <c r="HTM60"/>
      <c r="HTN60"/>
      <c r="HTO60"/>
      <c r="HTP60"/>
      <c r="HTQ60"/>
      <c r="HTR60"/>
      <c r="HTS60"/>
      <c r="HTT60"/>
      <c r="HTU60"/>
      <c r="HTV60"/>
      <c r="HTW60"/>
      <c r="HTX60"/>
      <c r="HTY60"/>
      <c r="HTZ60"/>
      <c r="HUA60"/>
      <c r="HUB60"/>
      <c r="HUC60"/>
      <c r="HUD60"/>
      <c r="HUE60"/>
      <c r="HUF60"/>
      <c r="HUG60"/>
      <c r="HUH60"/>
      <c r="HUI60"/>
      <c r="HUJ60"/>
      <c r="HUK60"/>
      <c r="HUL60"/>
      <c r="HUM60"/>
      <c r="HUN60"/>
      <c r="HUO60"/>
      <c r="HUP60"/>
      <c r="HUQ60"/>
      <c r="HUR60"/>
      <c r="HUS60"/>
      <c r="HUT60"/>
      <c r="HUU60"/>
      <c r="HUV60"/>
      <c r="HUW60"/>
      <c r="HUX60"/>
      <c r="HUY60"/>
      <c r="HUZ60"/>
      <c r="HVA60"/>
      <c r="HVB60"/>
      <c r="HVC60"/>
      <c r="HVD60"/>
      <c r="HVE60"/>
      <c r="HVF60"/>
      <c r="HVG60"/>
      <c r="HVH60"/>
      <c r="HVI60"/>
      <c r="HVJ60"/>
      <c r="HVK60"/>
      <c r="HVL60"/>
      <c r="HVM60"/>
      <c r="HVN60"/>
      <c r="HVO60"/>
      <c r="HVP60"/>
      <c r="HVQ60"/>
      <c r="HVR60"/>
      <c r="HVS60"/>
      <c r="HVT60"/>
      <c r="HVU60"/>
      <c r="HVV60"/>
      <c r="HVW60"/>
      <c r="HVX60"/>
      <c r="HVY60"/>
      <c r="HVZ60"/>
      <c r="HWA60"/>
      <c r="HWB60"/>
      <c r="HWC60"/>
      <c r="HWD60"/>
      <c r="HWE60"/>
      <c r="HWF60"/>
      <c r="HWG60"/>
      <c r="HWH60"/>
      <c r="HWI60"/>
      <c r="HWJ60"/>
      <c r="HWK60"/>
      <c r="HWL60"/>
      <c r="HWM60"/>
      <c r="HWN60"/>
      <c r="HWO60"/>
      <c r="HWP60"/>
      <c r="HWQ60"/>
      <c r="HWR60"/>
      <c r="HWS60"/>
      <c r="HWT60"/>
      <c r="HWU60"/>
      <c r="HWV60"/>
      <c r="HWW60"/>
      <c r="HWX60"/>
      <c r="HWY60"/>
      <c r="HWZ60"/>
      <c r="HXA60"/>
      <c r="HXB60"/>
      <c r="HXC60"/>
      <c r="HXD60"/>
      <c r="HXE60"/>
      <c r="HXF60"/>
      <c r="HXG60"/>
      <c r="HXH60"/>
      <c r="HXI60"/>
      <c r="HXJ60"/>
      <c r="HXK60"/>
      <c r="HXL60"/>
      <c r="HXM60"/>
      <c r="HXN60"/>
      <c r="HXO60"/>
      <c r="HXP60"/>
      <c r="HXQ60"/>
      <c r="HXR60"/>
      <c r="HXS60"/>
      <c r="HXT60"/>
      <c r="HXU60"/>
      <c r="HXV60"/>
      <c r="HXW60"/>
      <c r="HXX60"/>
      <c r="HXY60"/>
      <c r="HXZ60"/>
      <c r="HYA60"/>
      <c r="HYB60"/>
      <c r="HYC60"/>
      <c r="HYD60"/>
      <c r="HYE60"/>
      <c r="HYF60"/>
      <c r="HYG60"/>
      <c r="HYH60"/>
      <c r="HYI60"/>
      <c r="HYJ60"/>
      <c r="HYK60"/>
      <c r="HYL60"/>
      <c r="HYM60"/>
      <c r="HYN60"/>
      <c r="HYO60"/>
      <c r="HYP60"/>
      <c r="HYQ60"/>
      <c r="HYR60"/>
      <c r="HYS60"/>
      <c r="HYT60"/>
      <c r="HYU60"/>
      <c r="HYV60"/>
      <c r="HYW60"/>
      <c r="HYX60"/>
      <c r="HYY60"/>
      <c r="HYZ60"/>
      <c r="HZA60"/>
      <c r="HZB60"/>
      <c r="HZC60"/>
      <c r="HZD60"/>
      <c r="HZE60"/>
      <c r="HZF60"/>
      <c r="HZG60"/>
      <c r="HZH60"/>
      <c r="HZI60"/>
      <c r="HZJ60"/>
      <c r="HZK60"/>
      <c r="HZL60"/>
      <c r="HZM60"/>
      <c r="HZN60"/>
      <c r="HZO60"/>
      <c r="HZP60"/>
      <c r="HZQ60"/>
      <c r="HZR60"/>
      <c r="HZS60"/>
      <c r="HZT60"/>
      <c r="HZU60"/>
      <c r="HZV60"/>
      <c r="HZW60"/>
      <c r="HZX60"/>
      <c r="HZY60"/>
      <c r="HZZ60"/>
      <c r="IAA60"/>
      <c r="IAB60"/>
      <c r="IAC60"/>
      <c r="IAD60"/>
      <c r="IAE60"/>
      <c r="IAF60"/>
      <c r="IAG60"/>
      <c r="IAH60"/>
      <c r="IAI60"/>
      <c r="IAJ60"/>
      <c r="IAK60"/>
      <c r="IAL60"/>
      <c r="IAM60"/>
      <c r="IAN60"/>
      <c r="IAO60"/>
      <c r="IAP60"/>
      <c r="IAQ60"/>
      <c r="IAR60"/>
      <c r="IAS60"/>
      <c r="IAT60"/>
      <c r="IAU60"/>
      <c r="IAV60"/>
      <c r="IAW60"/>
      <c r="IAX60"/>
      <c r="IAY60"/>
      <c r="IAZ60"/>
      <c r="IBA60"/>
      <c r="IBB60"/>
      <c r="IBC60"/>
      <c r="IBD60"/>
      <c r="IBE60"/>
      <c r="IBF60"/>
      <c r="IBG60"/>
      <c r="IBH60"/>
      <c r="IBI60"/>
      <c r="IBJ60"/>
      <c r="IBK60"/>
      <c r="IBL60"/>
      <c r="IBM60"/>
      <c r="IBN60"/>
      <c r="IBO60"/>
      <c r="IBP60"/>
      <c r="IBQ60"/>
      <c r="IBR60"/>
      <c r="IBS60"/>
      <c r="IBT60"/>
      <c r="IBU60"/>
      <c r="IBV60"/>
      <c r="IBW60"/>
      <c r="IBX60"/>
      <c r="IBY60"/>
      <c r="IBZ60"/>
      <c r="ICA60"/>
      <c r="ICB60"/>
      <c r="ICC60"/>
      <c r="ICD60"/>
      <c r="ICE60"/>
      <c r="ICF60"/>
      <c r="ICG60"/>
      <c r="ICH60"/>
      <c r="ICI60"/>
      <c r="ICJ60"/>
      <c r="ICK60"/>
      <c r="ICL60"/>
      <c r="ICM60"/>
      <c r="ICN60"/>
      <c r="ICO60"/>
      <c r="ICP60"/>
      <c r="ICQ60"/>
      <c r="ICR60"/>
      <c r="ICS60"/>
      <c r="ICT60"/>
      <c r="ICU60"/>
      <c r="ICV60"/>
      <c r="ICW60"/>
      <c r="ICX60"/>
      <c r="ICY60"/>
      <c r="ICZ60"/>
      <c r="IDA60"/>
      <c r="IDB60"/>
      <c r="IDC60"/>
      <c r="IDD60"/>
      <c r="IDE60"/>
      <c r="IDF60"/>
      <c r="IDG60"/>
      <c r="IDH60"/>
      <c r="IDI60"/>
      <c r="IDJ60"/>
      <c r="IDK60"/>
      <c r="IDL60"/>
      <c r="IDM60"/>
      <c r="IDN60"/>
      <c r="IDO60"/>
      <c r="IDP60"/>
      <c r="IDQ60"/>
      <c r="IDR60"/>
      <c r="IDS60"/>
      <c r="IDT60"/>
      <c r="IDU60"/>
      <c r="IDV60"/>
      <c r="IDW60"/>
      <c r="IDX60"/>
      <c r="IDY60"/>
      <c r="IDZ60"/>
      <c r="IEA60"/>
      <c r="IEB60"/>
      <c r="IEC60"/>
      <c r="IED60"/>
      <c r="IEE60"/>
      <c r="IEF60"/>
      <c r="IEG60"/>
      <c r="IEH60"/>
      <c r="IEI60"/>
      <c r="IEJ60"/>
      <c r="IEK60"/>
      <c r="IEL60"/>
      <c r="IEM60"/>
      <c r="IEN60"/>
      <c r="IEO60"/>
      <c r="IEP60"/>
      <c r="IEQ60"/>
      <c r="IER60"/>
      <c r="IES60"/>
      <c r="IET60"/>
      <c r="IEU60"/>
      <c r="IEV60"/>
      <c r="IEW60"/>
      <c r="IEX60"/>
      <c r="IEY60"/>
      <c r="IEZ60"/>
      <c r="IFA60"/>
      <c r="IFB60"/>
      <c r="IFC60"/>
      <c r="IFD60"/>
      <c r="IFE60"/>
      <c r="IFF60"/>
      <c r="IFG60"/>
      <c r="IFH60"/>
      <c r="IFI60"/>
      <c r="IFJ60"/>
      <c r="IFK60"/>
      <c r="IFL60"/>
      <c r="IFM60"/>
      <c r="IFN60"/>
      <c r="IFO60"/>
      <c r="IFP60"/>
      <c r="IFQ60"/>
      <c r="IFR60"/>
      <c r="IFS60"/>
      <c r="IFT60"/>
      <c r="IFU60"/>
      <c r="IFV60"/>
      <c r="IFW60"/>
      <c r="IFX60"/>
      <c r="IFY60"/>
      <c r="IFZ60"/>
      <c r="IGA60"/>
      <c r="IGB60"/>
      <c r="IGC60"/>
      <c r="IGD60"/>
      <c r="IGE60"/>
      <c r="IGF60"/>
      <c r="IGG60"/>
      <c r="IGH60"/>
      <c r="IGI60"/>
      <c r="IGJ60"/>
      <c r="IGK60"/>
      <c r="IGL60"/>
      <c r="IGM60"/>
      <c r="IGN60"/>
      <c r="IGO60"/>
      <c r="IGP60"/>
      <c r="IGQ60"/>
      <c r="IGR60"/>
      <c r="IGS60"/>
      <c r="IGT60"/>
      <c r="IGU60"/>
      <c r="IGV60"/>
      <c r="IGW60"/>
      <c r="IGX60"/>
      <c r="IGY60"/>
      <c r="IGZ60"/>
      <c r="IHA60"/>
      <c r="IHB60"/>
      <c r="IHC60"/>
      <c r="IHD60"/>
      <c r="IHE60"/>
      <c r="IHF60"/>
      <c r="IHG60"/>
      <c r="IHH60"/>
      <c r="IHI60"/>
      <c r="IHJ60"/>
      <c r="IHK60"/>
      <c r="IHL60"/>
      <c r="IHM60"/>
      <c r="IHN60"/>
      <c r="IHO60"/>
      <c r="IHP60"/>
      <c r="IHQ60"/>
      <c r="IHR60"/>
      <c r="IHS60"/>
      <c r="IHT60"/>
      <c r="IHU60"/>
      <c r="IHV60"/>
      <c r="IHW60"/>
      <c r="IHX60"/>
      <c r="IHY60"/>
      <c r="IHZ60"/>
      <c r="IIA60"/>
      <c r="IIB60"/>
      <c r="IIC60"/>
      <c r="IID60"/>
      <c r="IIE60"/>
      <c r="IIF60"/>
      <c r="IIG60"/>
      <c r="IIH60"/>
      <c r="III60"/>
      <c r="IIJ60"/>
      <c r="IIK60"/>
      <c r="IIL60"/>
      <c r="IIM60"/>
      <c r="IIN60"/>
      <c r="IIO60"/>
      <c r="IIP60"/>
      <c r="IIQ60"/>
      <c r="IIR60"/>
      <c r="IIS60"/>
      <c r="IIT60"/>
      <c r="IIU60"/>
      <c r="IIV60"/>
      <c r="IIW60"/>
      <c r="IIX60"/>
      <c r="IIY60"/>
      <c r="IIZ60"/>
      <c r="IJA60"/>
      <c r="IJB60"/>
      <c r="IJC60"/>
      <c r="IJD60"/>
      <c r="IJE60"/>
      <c r="IJF60"/>
      <c r="IJG60"/>
      <c r="IJH60"/>
      <c r="IJI60"/>
      <c r="IJJ60"/>
      <c r="IJK60"/>
      <c r="IJL60"/>
      <c r="IJM60"/>
      <c r="IJN60"/>
      <c r="IJO60"/>
      <c r="IJP60"/>
      <c r="IJQ60"/>
      <c r="IJR60"/>
      <c r="IJS60"/>
      <c r="IJT60"/>
      <c r="IJU60"/>
      <c r="IJV60"/>
      <c r="IJW60"/>
      <c r="IJX60"/>
      <c r="IJY60"/>
      <c r="IJZ60"/>
      <c r="IKA60"/>
      <c r="IKB60"/>
      <c r="IKC60"/>
      <c r="IKD60"/>
      <c r="IKE60"/>
      <c r="IKF60"/>
      <c r="IKG60"/>
      <c r="IKH60"/>
      <c r="IKI60"/>
      <c r="IKJ60"/>
      <c r="IKK60"/>
      <c r="IKL60"/>
      <c r="IKM60"/>
      <c r="IKN60"/>
      <c r="IKO60"/>
      <c r="IKP60"/>
      <c r="IKQ60"/>
      <c r="IKR60"/>
      <c r="IKS60"/>
      <c r="IKT60"/>
      <c r="IKU60"/>
      <c r="IKV60"/>
      <c r="IKW60"/>
      <c r="IKX60"/>
      <c r="IKY60"/>
      <c r="IKZ60"/>
      <c r="ILA60"/>
      <c r="ILB60"/>
      <c r="ILC60"/>
      <c r="ILD60"/>
      <c r="ILE60"/>
      <c r="ILF60"/>
      <c r="ILG60"/>
      <c r="ILH60"/>
      <c r="ILI60"/>
      <c r="ILJ60"/>
      <c r="ILK60"/>
      <c r="ILL60"/>
      <c r="ILM60"/>
      <c r="ILN60"/>
      <c r="ILO60"/>
      <c r="ILP60"/>
      <c r="ILQ60"/>
      <c r="ILR60"/>
      <c r="ILS60"/>
      <c r="ILT60"/>
      <c r="ILU60"/>
      <c r="ILV60"/>
      <c r="ILW60"/>
      <c r="ILX60"/>
      <c r="ILY60"/>
      <c r="ILZ60"/>
      <c r="IMA60"/>
      <c r="IMB60"/>
      <c r="IMC60"/>
      <c r="IMD60"/>
      <c r="IME60"/>
      <c r="IMF60"/>
      <c r="IMG60"/>
      <c r="IMH60"/>
      <c r="IMI60"/>
      <c r="IMJ60"/>
      <c r="IMK60"/>
      <c r="IML60"/>
      <c r="IMM60"/>
      <c r="IMN60"/>
      <c r="IMO60"/>
      <c r="IMP60"/>
      <c r="IMQ60"/>
      <c r="IMR60"/>
      <c r="IMS60"/>
      <c r="IMT60"/>
      <c r="IMU60"/>
      <c r="IMV60"/>
      <c r="IMW60"/>
      <c r="IMX60"/>
      <c r="IMY60"/>
      <c r="IMZ60"/>
      <c r="INA60"/>
      <c r="INB60"/>
      <c r="INC60"/>
      <c r="IND60"/>
      <c r="INE60"/>
      <c r="INF60"/>
      <c r="ING60"/>
      <c r="INH60"/>
      <c r="INI60"/>
      <c r="INJ60"/>
      <c r="INK60"/>
      <c r="INL60"/>
      <c r="INM60"/>
      <c r="INN60"/>
      <c r="INO60"/>
      <c r="INP60"/>
      <c r="INQ60"/>
      <c r="INR60"/>
      <c r="INS60"/>
      <c r="INT60"/>
      <c r="INU60"/>
      <c r="INV60"/>
      <c r="INW60"/>
      <c r="INX60"/>
      <c r="INY60"/>
      <c r="INZ60"/>
      <c r="IOA60"/>
      <c r="IOB60"/>
      <c r="IOC60"/>
      <c r="IOD60"/>
      <c r="IOE60"/>
      <c r="IOF60"/>
      <c r="IOG60"/>
      <c r="IOH60"/>
      <c r="IOI60"/>
      <c r="IOJ60"/>
      <c r="IOK60"/>
      <c r="IOL60"/>
      <c r="IOM60"/>
      <c r="ION60"/>
      <c r="IOO60"/>
      <c r="IOP60"/>
      <c r="IOQ60"/>
      <c r="IOR60"/>
      <c r="IOS60"/>
      <c r="IOT60"/>
      <c r="IOU60"/>
      <c r="IOV60"/>
      <c r="IOW60"/>
      <c r="IOX60"/>
      <c r="IOY60"/>
      <c r="IOZ60"/>
      <c r="IPA60"/>
      <c r="IPB60"/>
      <c r="IPC60"/>
      <c r="IPD60"/>
      <c r="IPE60"/>
      <c r="IPF60"/>
      <c r="IPG60"/>
      <c r="IPH60"/>
      <c r="IPI60"/>
      <c r="IPJ60"/>
      <c r="IPK60"/>
      <c r="IPL60"/>
      <c r="IPM60"/>
      <c r="IPN60"/>
      <c r="IPO60"/>
      <c r="IPP60"/>
      <c r="IPQ60"/>
      <c r="IPR60"/>
      <c r="IPS60"/>
      <c r="IPT60"/>
      <c r="IPU60"/>
      <c r="IPV60"/>
      <c r="IPW60"/>
      <c r="IPX60"/>
      <c r="IPY60"/>
      <c r="IPZ60"/>
      <c r="IQA60"/>
      <c r="IQB60"/>
      <c r="IQC60"/>
      <c r="IQD60"/>
      <c r="IQE60"/>
      <c r="IQF60"/>
      <c r="IQG60"/>
      <c r="IQH60"/>
      <c r="IQI60"/>
      <c r="IQJ60"/>
      <c r="IQK60"/>
      <c r="IQL60"/>
      <c r="IQM60"/>
      <c r="IQN60"/>
      <c r="IQO60"/>
      <c r="IQP60"/>
      <c r="IQQ60"/>
      <c r="IQR60"/>
      <c r="IQS60"/>
      <c r="IQT60"/>
      <c r="IQU60"/>
      <c r="IQV60"/>
      <c r="IQW60"/>
      <c r="IQX60"/>
      <c r="IQY60"/>
      <c r="IQZ60"/>
      <c r="IRA60"/>
      <c r="IRB60"/>
      <c r="IRC60"/>
      <c r="IRD60"/>
      <c r="IRE60"/>
      <c r="IRF60"/>
      <c r="IRG60"/>
      <c r="IRH60"/>
      <c r="IRI60"/>
      <c r="IRJ60"/>
      <c r="IRK60"/>
      <c r="IRL60"/>
      <c r="IRM60"/>
      <c r="IRN60"/>
      <c r="IRO60"/>
      <c r="IRP60"/>
      <c r="IRQ60"/>
      <c r="IRR60"/>
      <c r="IRS60"/>
      <c r="IRT60"/>
      <c r="IRU60"/>
      <c r="IRV60"/>
      <c r="IRW60"/>
      <c r="IRX60"/>
      <c r="IRY60"/>
      <c r="IRZ60"/>
      <c r="ISA60"/>
      <c r="ISB60"/>
      <c r="ISC60"/>
      <c r="ISD60"/>
      <c r="ISE60"/>
      <c r="ISF60"/>
      <c r="ISG60"/>
      <c r="ISH60"/>
      <c r="ISI60"/>
      <c r="ISJ60"/>
      <c r="ISK60"/>
      <c r="ISL60"/>
      <c r="ISM60"/>
      <c r="ISN60"/>
      <c r="ISO60"/>
      <c r="ISP60"/>
      <c r="ISQ60"/>
      <c r="ISR60"/>
      <c r="ISS60"/>
      <c r="IST60"/>
      <c r="ISU60"/>
      <c r="ISV60"/>
      <c r="ISW60"/>
      <c r="ISX60"/>
      <c r="ISY60"/>
      <c r="ISZ60"/>
      <c r="ITA60"/>
      <c r="ITB60"/>
      <c r="ITC60"/>
      <c r="ITD60"/>
      <c r="ITE60"/>
      <c r="ITF60"/>
      <c r="ITG60"/>
      <c r="ITH60"/>
      <c r="ITI60"/>
      <c r="ITJ60"/>
      <c r="ITK60"/>
      <c r="ITL60"/>
      <c r="ITM60"/>
      <c r="ITN60"/>
      <c r="ITO60"/>
      <c r="ITP60"/>
      <c r="ITQ60"/>
      <c r="ITR60"/>
      <c r="ITS60"/>
      <c r="ITT60"/>
      <c r="ITU60"/>
      <c r="ITV60"/>
      <c r="ITW60"/>
      <c r="ITX60"/>
      <c r="ITY60"/>
      <c r="ITZ60"/>
      <c r="IUA60"/>
      <c r="IUB60"/>
      <c r="IUC60"/>
      <c r="IUD60"/>
      <c r="IUE60"/>
      <c r="IUF60"/>
      <c r="IUG60"/>
      <c r="IUH60"/>
      <c r="IUI60"/>
      <c r="IUJ60"/>
      <c r="IUK60"/>
      <c r="IUL60"/>
      <c r="IUM60"/>
      <c r="IUN60"/>
      <c r="IUO60"/>
      <c r="IUP60"/>
      <c r="IUQ60"/>
      <c r="IUR60"/>
      <c r="IUS60"/>
      <c r="IUT60"/>
      <c r="IUU60"/>
      <c r="IUV60"/>
      <c r="IUW60"/>
      <c r="IUX60"/>
      <c r="IUY60"/>
      <c r="IUZ60"/>
      <c r="IVA60"/>
      <c r="IVB60"/>
      <c r="IVC60"/>
      <c r="IVD60"/>
      <c r="IVE60"/>
      <c r="IVF60"/>
      <c r="IVG60"/>
      <c r="IVH60"/>
      <c r="IVI60"/>
      <c r="IVJ60"/>
      <c r="IVK60"/>
      <c r="IVL60"/>
      <c r="IVM60"/>
      <c r="IVN60"/>
      <c r="IVO60"/>
      <c r="IVP60"/>
      <c r="IVQ60"/>
      <c r="IVR60"/>
      <c r="IVS60"/>
      <c r="IVT60"/>
      <c r="IVU60"/>
      <c r="IVV60"/>
      <c r="IVW60"/>
      <c r="IVX60"/>
      <c r="IVY60"/>
      <c r="IVZ60"/>
      <c r="IWA60"/>
      <c r="IWB60"/>
      <c r="IWC60"/>
      <c r="IWD60"/>
      <c r="IWE60"/>
      <c r="IWF60"/>
      <c r="IWG60"/>
      <c r="IWH60"/>
      <c r="IWI60"/>
      <c r="IWJ60"/>
      <c r="IWK60"/>
      <c r="IWL60"/>
      <c r="IWM60"/>
      <c r="IWN60"/>
      <c r="IWO60"/>
      <c r="IWP60"/>
      <c r="IWQ60"/>
      <c r="IWR60"/>
      <c r="IWS60"/>
      <c r="IWT60"/>
      <c r="IWU60"/>
      <c r="IWV60"/>
      <c r="IWW60"/>
      <c r="IWX60"/>
      <c r="IWY60"/>
      <c r="IWZ60"/>
      <c r="IXA60"/>
      <c r="IXB60"/>
      <c r="IXC60"/>
      <c r="IXD60"/>
      <c r="IXE60"/>
      <c r="IXF60"/>
      <c r="IXG60"/>
      <c r="IXH60"/>
      <c r="IXI60"/>
      <c r="IXJ60"/>
      <c r="IXK60"/>
      <c r="IXL60"/>
      <c r="IXM60"/>
      <c r="IXN60"/>
      <c r="IXO60"/>
      <c r="IXP60"/>
      <c r="IXQ60"/>
      <c r="IXR60"/>
      <c r="IXS60"/>
      <c r="IXT60"/>
      <c r="IXU60"/>
      <c r="IXV60"/>
      <c r="IXW60"/>
      <c r="IXX60"/>
      <c r="IXY60"/>
      <c r="IXZ60"/>
      <c r="IYA60"/>
      <c r="IYB60"/>
      <c r="IYC60"/>
      <c r="IYD60"/>
      <c r="IYE60"/>
      <c r="IYF60"/>
      <c r="IYG60"/>
      <c r="IYH60"/>
      <c r="IYI60"/>
      <c r="IYJ60"/>
      <c r="IYK60"/>
      <c r="IYL60"/>
      <c r="IYM60"/>
      <c r="IYN60"/>
      <c r="IYO60"/>
      <c r="IYP60"/>
      <c r="IYQ60"/>
      <c r="IYR60"/>
      <c r="IYS60"/>
      <c r="IYT60"/>
      <c r="IYU60"/>
      <c r="IYV60"/>
      <c r="IYW60"/>
      <c r="IYX60"/>
      <c r="IYY60"/>
      <c r="IYZ60"/>
      <c r="IZA60"/>
      <c r="IZB60"/>
      <c r="IZC60"/>
      <c r="IZD60"/>
      <c r="IZE60"/>
      <c r="IZF60"/>
      <c r="IZG60"/>
      <c r="IZH60"/>
      <c r="IZI60"/>
      <c r="IZJ60"/>
      <c r="IZK60"/>
      <c r="IZL60"/>
      <c r="IZM60"/>
      <c r="IZN60"/>
      <c r="IZO60"/>
      <c r="IZP60"/>
      <c r="IZQ60"/>
      <c r="IZR60"/>
      <c r="IZS60"/>
      <c r="IZT60"/>
      <c r="IZU60"/>
      <c r="IZV60"/>
      <c r="IZW60"/>
      <c r="IZX60"/>
      <c r="IZY60"/>
      <c r="IZZ60"/>
      <c r="JAA60"/>
      <c r="JAB60"/>
      <c r="JAC60"/>
      <c r="JAD60"/>
      <c r="JAE60"/>
      <c r="JAF60"/>
      <c r="JAG60"/>
      <c r="JAH60"/>
      <c r="JAI60"/>
      <c r="JAJ60"/>
      <c r="JAK60"/>
      <c r="JAL60"/>
      <c r="JAM60"/>
      <c r="JAN60"/>
      <c r="JAO60"/>
      <c r="JAP60"/>
      <c r="JAQ60"/>
      <c r="JAR60"/>
      <c r="JAS60"/>
      <c r="JAT60"/>
      <c r="JAU60"/>
      <c r="JAV60"/>
      <c r="JAW60"/>
      <c r="JAX60"/>
      <c r="JAY60"/>
      <c r="JAZ60"/>
      <c r="JBA60"/>
      <c r="JBB60"/>
      <c r="JBC60"/>
      <c r="JBD60"/>
      <c r="JBE60"/>
      <c r="JBF60"/>
      <c r="JBG60"/>
      <c r="JBH60"/>
      <c r="JBI60"/>
      <c r="JBJ60"/>
      <c r="JBK60"/>
      <c r="JBL60"/>
      <c r="JBM60"/>
      <c r="JBN60"/>
      <c r="JBO60"/>
      <c r="JBP60"/>
      <c r="JBQ60"/>
      <c r="JBR60"/>
      <c r="JBS60"/>
      <c r="JBT60"/>
      <c r="JBU60"/>
      <c r="JBV60"/>
      <c r="JBW60"/>
      <c r="JBX60"/>
      <c r="JBY60"/>
      <c r="JBZ60"/>
      <c r="JCA60"/>
      <c r="JCB60"/>
      <c r="JCC60"/>
      <c r="JCD60"/>
      <c r="JCE60"/>
      <c r="JCF60"/>
      <c r="JCG60"/>
      <c r="JCH60"/>
      <c r="JCI60"/>
      <c r="JCJ60"/>
      <c r="JCK60"/>
      <c r="JCL60"/>
      <c r="JCM60"/>
      <c r="JCN60"/>
      <c r="JCO60"/>
      <c r="JCP60"/>
      <c r="JCQ60"/>
      <c r="JCR60"/>
      <c r="JCS60"/>
      <c r="JCT60"/>
      <c r="JCU60"/>
      <c r="JCV60"/>
      <c r="JCW60"/>
      <c r="JCX60"/>
      <c r="JCY60"/>
      <c r="JCZ60"/>
      <c r="JDA60"/>
      <c r="JDB60"/>
      <c r="JDC60"/>
      <c r="JDD60"/>
      <c r="JDE60"/>
      <c r="JDF60"/>
      <c r="JDG60"/>
      <c r="JDH60"/>
      <c r="JDI60"/>
      <c r="JDJ60"/>
      <c r="JDK60"/>
      <c r="JDL60"/>
      <c r="JDM60"/>
      <c r="JDN60"/>
      <c r="JDO60"/>
      <c r="JDP60"/>
      <c r="JDQ60"/>
      <c r="JDR60"/>
      <c r="JDS60"/>
      <c r="JDT60"/>
      <c r="JDU60"/>
      <c r="JDV60"/>
      <c r="JDW60"/>
      <c r="JDX60"/>
      <c r="JDY60"/>
      <c r="JDZ60"/>
      <c r="JEA60"/>
      <c r="JEB60"/>
      <c r="JEC60"/>
      <c r="JED60"/>
      <c r="JEE60"/>
      <c r="JEF60"/>
      <c r="JEG60"/>
      <c r="JEH60"/>
      <c r="JEI60"/>
      <c r="JEJ60"/>
      <c r="JEK60"/>
      <c r="JEL60"/>
      <c r="JEM60"/>
      <c r="JEN60"/>
      <c r="JEO60"/>
      <c r="JEP60"/>
      <c r="JEQ60"/>
      <c r="JER60"/>
      <c r="JES60"/>
      <c r="JET60"/>
      <c r="JEU60"/>
      <c r="JEV60"/>
      <c r="JEW60"/>
      <c r="JEX60"/>
      <c r="JEY60"/>
      <c r="JEZ60"/>
      <c r="JFA60"/>
      <c r="JFB60"/>
      <c r="JFC60"/>
      <c r="JFD60"/>
      <c r="JFE60"/>
      <c r="JFF60"/>
      <c r="JFG60"/>
      <c r="JFH60"/>
      <c r="JFI60"/>
      <c r="JFJ60"/>
      <c r="JFK60"/>
      <c r="JFL60"/>
      <c r="JFM60"/>
      <c r="JFN60"/>
      <c r="JFO60"/>
      <c r="JFP60"/>
      <c r="JFQ60"/>
      <c r="JFR60"/>
      <c r="JFS60"/>
      <c r="JFT60"/>
      <c r="JFU60"/>
      <c r="JFV60"/>
      <c r="JFW60"/>
      <c r="JFX60"/>
      <c r="JFY60"/>
      <c r="JFZ60"/>
      <c r="JGA60"/>
      <c r="JGB60"/>
      <c r="JGC60"/>
      <c r="JGD60"/>
      <c r="JGE60"/>
      <c r="JGF60"/>
      <c r="JGG60"/>
      <c r="JGH60"/>
      <c r="JGI60"/>
      <c r="JGJ60"/>
      <c r="JGK60"/>
      <c r="JGL60"/>
      <c r="JGM60"/>
      <c r="JGN60"/>
      <c r="JGO60"/>
      <c r="JGP60"/>
      <c r="JGQ60"/>
      <c r="JGR60"/>
      <c r="JGS60"/>
      <c r="JGT60"/>
      <c r="JGU60"/>
      <c r="JGV60"/>
      <c r="JGW60"/>
      <c r="JGX60"/>
      <c r="JGY60"/>
      <c r="JGZ60"/>
      <c r="JHA60"/>
      <c r="JHB60"/>
      <c r="JHC60"/>
      <c r="JHD60"/>
      <c r="JHE60"/>
      <c r="JHF60"/>
      <c r="JHG60"/>
      <c r="JHH60"/>
      <c r="JHI60"/>
      <c r="JHJ60"/>
      <c r="JHK60"/>
      <c r="JHL60"/>
      <c r="JHM60"/>
      <c r="JHN60"/>
      <c r="JHO60"/>
      <c r="JHP60"/>
      <c r="JHQ60"/>
      <c r="JHR60"/>
      <c r="JHS60"/>
      <c r="JHT60"/>
      <c r="JHU60"/>
      <c r="JHV60"/>
      <c r="JHW60"/>
      <c r="JHX60"/>
      <c r="JHY60"/>
      <c r="JHZ60"/>
      <c r="JIA60"/>
      <c r="JIB60"/>
      <c r="JIC60"/>
      <c r="JID60"/>
      <c r="JIE60"/>
      <c r="JIF60"/>
      <c r="JIG60"/>
      <c r="JIH60"/>
      <c r="JII60"/>
      <c r="JIJ60"/>
      <c r="JIK60"/>
      <c r="JIL60"/>
      <c r="JIM60"/>
      <c r="JIN60"/>
      <c r="JIO60"/>
      <c r="JIP60"/>
      <c r="JIQ60"/>
      <c r="JIR60"/>
      <c r="JIS60"/>
      <c r="JIT60"/>
      <c r="JIU60"/>
      <c r="JIV60"/>
      <c r="JIW60"/>
      <c r="JIX60"/>
      <c r="JIY60"/>
      <c r="JIZ60"/>
      <c r="JJA60"/>
      <c r="JJB60"/>
      <c r="JJC60"/>
      <c r="JJD60"/>
      <c r="JJE60"/>
      <c r="JJF60"/>
      <c r="JJG60"/>
      <c r="JJH60"/>
      <c r="JJI60"/>
      <c r="JJJ60"/>
      <c r="JJK60"/>
      <c r="JJL60"/>
      <c r="JJM60"/>
      <c r="JJN60"/>
      <c r="JJO60"/>
      <c r="JJP60"/>
      <c r="JJQ60"/>
      <c r="JJR60"/>
      <c r="JJS60"/>
      <c r="JJT60"/>
      <c r="JJU60"/>
      <c r="JJV60"/>
      <c r="JJW60"/>
      <c r="JJX60"/>
      <c r="JJY60"/>
      <c r="JJZ60"/>
      <c r="JKA60"/>
      <c r="JKB60"/>
      <c r="JKC60"/>
      <c r="JKD60"/>
      <c r="JKE60"/>
      <c r="JKF60"/>
      <c r="JKG60"/>
      <c r="JKH60"/>
      <c r="JKI60"/>
      <c r="JKJ60"/>
      <c r="JKK60"/>
      <c r="JKL60"/>
      <c r="JKM60"/>
      <c r="JKN60"/>
      <c r="JKO60"/>
      <c r="JKP60"/>
      <c r="JKQ60"/>
      <c r="JKR60"/>
      <c r="JKS60"/>
      <c r="JKT60"/>
      <c r="JKU60"/>
      <c r="JKV60"/>
      <c r="JKW60"/>
      <c r="JKX60"/>
      <c r="JKY60"/>
      <c r="JKZ60"/>
      <c r="JLA60"/>
      <c r="JLB60"/>
      <c r="JLC60"/>
      <c r="JLD60"/>
      <c r="JLE60"/>
      <c r="JLF60"/>
      <c r="JLG60"/>
      <c r="JLH60"/>
      <c r="JLI60"/>
      <c r="JLJ60"/>
      <c r="JLK60"/>
      <c r="JLL60"/>
      <c r="JLM60"/>
      <c r="JLN60"/>
      <c r="JLO60"/>
      <c r="JLP60"/>
      <c r="JLQ60"/>
      <c r="JLR60"/>
      <c r="JLS60"/>
      <c r="JLT60"/>
      <c r="JLU60"/>
      <c r="JLV60"/>
      <c r="JLW60"/>
      <c r="JLX60"/>
      <c r="JLY60"/>
      <c r="JLZ60"/>
      <c r="JMA60"/>
      <c r="JMB60"/>
      <c r="JMC60"/>
      <c r="JMD60"/>
      <c r="JME60"/>
      <c r="JMF60"/>
      <c r="JMG60"/>
      <c r="JMH60"/>
      <c r="JMI60"/>
      <c r="JMJ60"/>
      <c r="JMK60"/>
      <c r="JML60"/>
      <c r="JMM60"/>
      <c r="JMN60"/>
      <c r="JMO60"/>
      <c r="JMP60"/>
      <c r="JMQ60"/>
      <c r="JMR60"/>
      <c r="JMS60"/>
      <c r="JMT60"/>
      <c r="JMU60"/>
      <c r="JMV60"/>
      <c r="JMW60"/>
      <c r="JMX60"/>
      <c r="JMY60"/>
      <c r="JMZ60"/>
      <c r="JNA60"/>
      <c r="JNB60"/>
      <c r="JNC60"/>
      <c r="JND60"/>
      <c r="JNE60"/>
      <c r="JNF60"/>
      <c r="JNG60"/>
      <c r="JNH60"/>
      <c r="JNI60"/>
      <c r="JNJ60"/>
      <c r="JNK60"/>
      <c r="JNL60"/>
      <c r="JNM60"/>
      <c r="JNN60"/>
      <c r="JNO60"/>
      <c r="JNP60"/>
      <c r="JNQ60"/>
      <c r="JNR60"/>
      <c r="JNS60"/>
      <c r="JNT60"/>
      <c r="JNU60"/>
      <c r="JNV60"/>
      <c r="JNW60"/>
      <c r="JNX60"/>
      <c r="JNY60"/>
      <c r="JNZ60"/>
      <c r="JOA60"/>
      <c r="JOB60"/>
      <c r="JOC60"/>
      <c r="JOD60"/>
      <c r="JOE60"/>
      <c r="JOF60"/>
      <c r="JOG60"/>
      <c r="JOH60"/>
      <c r="JOI60"/>
      <c r="JOJ60"/>
      <c r="JOK60"/>
      <c r="JOL60"/>
      <c r="JOM60"/>
      <c r="JON60"/>
      <c r="JOO60"/>
      <c r="JOP60"/>
      <c r="JOQ60"/>
      <c r="JOR60"/>
      <c r="JOS60"/>
      <c r="JOT60"/>
      <c r="JOU60"/>
      <c r="JOV60"/>
      <c r="JOW60"/>
      <c r="JOX60"/>
      <c r="JOY60"/>
      <c r="JOZ60"/>
      <c r="JPA60"/>
      <c r="JPB60"/>
      <c r="JPC60"/>
      <c r="JPD60"/>
      <c r="JPE60"/>
      <c r="JPF60"/>
      <c r="JPG60"/>
      <c r="JPH60"/>
      <c r="JPI60"/>
      <c r="JPJ60"/>
      <c r="JPK60"/>
      <c r="JPL60"/>
      <c r="JPM60"/>
      <c r="JPN60"/>
      <c r="JPO60"/>
      <c r="JPP60"/>
      <c r="JPQ60"/>
      <c r="JPR60"/>
      <c r="JPS60"/>
      <c r="JPT60"/>
      <c r="JPU60"/>
      <c r="JPV60"/>
      <c r="JPW60"/>
      <c r="JPX60"/>
      <c r="JPY60"/>
      <c r="JPZ60"/>
      <c r="JQA60"/>
      <c r="JQB60"/>
      <c r="JQC60"/>
      <c r="JQD60"/>
      <c r="JQE60"/>
      <c r="JQF60"/>
      <c r="JQG60"/>
      <c r="JQH60"/>
      <c r="JQI60"/>
      <c r="JQJ60"/>
      <c r="JQK60"/>
      <c r="JQL60"/>
      <c r="JQM60"/>
      <c r="JQN60"/>
      <c r="JQO60"/>
      <c r="JQP60"/>
      <c r="JQQ60"/>
      <c r="JQR60"/>
      <c r="JQS60"/>
      <c r="JQT60"/>
      <c r="JQU60"/>
      <c r="JQV60"/>
      <c r="JQW60"/>
      <c r="JQX60"/>
      <c r="JQY60"/>
      <c r="JQZ60"/>
      <c r="JRA60"/>
      <c r="JRB60"/>
      <c r="JRC60"/>
      <c r="JRD60"/>
      <c r="JRE60"/>
      <c r="JRF60"/>
      <c r="JRG60"/>
      <c r="JRH60"/>
      <c r="JRI60"/>
      <c r="JRJ60"/>
      <c r="JRK60"/>
      <c r="JRL60"/>
      <c r="JRM60"/>
      <c r="JRN60"/>
      <c r="JRO60"/>
      <c r="JRP60"/>
      <c r="JRQ60"/>
      <c r="JRR60"/>
      <c r="JRS60"/>
      <c r="JRT60"/>
      <c r="JRU60"/>
      <c r="JRV60"/>
      <c r="JRW60"/>
      <c r="JRX60"/>
      <c r="JRY60"/>
      <c r="JRZ60"/>
      <c r="JSA60"/>
      <c r="JSB60"/>
      <c r="JSC60"/>
      <c r="JSD60"/>
      <c r="JSE60"/>
      <c r="JSF60"/>
      <c r="JSG60"/>
      <c r="JSH60"/>
      <c r="JSI60"/>
      <c r="JSJ60"/>
      <c r="JSK60"/>
      <c r="JSL60"/>
      <c r="JSM60"/>
      <c r="JSN60"/>
      <c r="JSO60"/>
      <c r="JSP60"/>
      <c r="JSQ60"/>
      <c r="JSR60"/>
      <c r="JSS60"/>
      <c r="JST60"/>
      <c r="JSU60"/>
      <c r="JSV60"/>
      <c r="JSW60"/>
      <c r="JSX60"/>
      <c r="JSY60"/>
      <c r="JSZ60"/>
      <c r="JTA60"/>
      <c r="JTB60"/>
      <c r="JTC60"/>
      <c r="JTD60"/>
      <c r="JTE60"/>
      <c r="JTF60"/>
      <c r="JTG60"/>
      <c r="JTH60"/>
      <c r="JTI60"/>
      <c r="JTJ60"/>
      <c r="JTK60"/>
      <c r="JTL60"/>
      <c r="JTM60"/>
      <c r="JTN60"/>
      <c r="JTO60"/>
      <c r="JTP60"/>
      <c r="JTQ60"/>
      <c r="JTR60"/>
      <c r="JTS60"/>
      <c r="JTT60"/>
      <c r="JTU60"/>
      <c r="JTV60"/>
      <c r="JTW60"/>
      <c r="JTX60"/>
      <c r="JTY60"/>
      <c r="JTZ60"/>
      <c r="JUA60"/>
      <c r="JUB60"/>
      <c r="JUC60"/>
      <c r="JUD60"/>
      <c r="JUE60"/>
      <c r="JUF60"/>
      <c r="JUG60"/>
      <c r="JUH60"/>
      <c r="JUI60"/>
      <c r="JUJ60"/>
      <c r="JUK60"/>
      <c r="JUL60"/>
      <c r="JUM60"/>
      <c r="JUN60"/>
      <c r="JUO60"/>
      <c r="JUP60"/>
      <c r="JUQ60"/>
      <c r="JUR60"/>
      <c r="JUS60"/>
      <c r="JUT60"/>
      <c r="JUU60"/>
      <c r="JUV60"/>
      <c r="JUW60"/>
      <c r="JUX60"/>
      <c r="JUY60"/>
      <c r="JUZ60"/>
      <c r="JVA60"/>
      <c r="JVB60"/>
      <c r="JVC60"/>
      <c r="JVD60"/>
      <c r="JVE60"/>
      <c r="JVF60"/>
      <c r="JVG60"/>
      <c r="JVH60"/>
      <c r="JVI60"/>
      <c r="JVJ60"/>
      <c r="JVK60"/>
      <c r="JVL60"/>
      <c r="JVM60"/>
      <c r="JVN60"/>
      <c r="JVO60"/>
      <c r="JVP60"/>
      <c r="JVQ60"/>
      <c r="JVR60"/>
      <c r="JVS60"/>
      <c r="JVT60"/>
      <c r="JVU60"/>
      <c r="JVV60"/>
      <c r="JVW60"/>
      <c r="JVX60"/>
      <c r="JVY60"/>
      <c r="JVZ60"/>
      <c r="JWA60"/>
      <c r="JWB60"/>
      <c r="JWC60"/>
      <c r="JWD60"/>
      <c r="JWE60"/>
      <c r="JWF60"/>
      <c r="JWG60"/>
      <c r="JWH60"/>
      <c r="JWI60"/>
      <c r="JWJ60"/>
      <c r="JWK60"/>
      <c r="JWL60"/>
      <c r="JWM60"/>
      <c r="JWN60"/>
      <c r="JWO60"/>
      <c r="JWP60"/>
      <c r="JWQ60"/>
      <c r="JWR60"/>
      <c r="JWS60"/>
      <c r="JWT60"/>
      <c r="JWU60"/>
      <c r="JWV60"/>
      <c r="JWW60"/>
      <c r="JWX60"/>
      <c r="JWY60"/>
      <c r="JWZ60"/>
      <c r="JXA60"/>
      <c r="JXB60"/>
      <c r="JXC60"/>
      <c r="JXD60"/>
      <c r="JXE60"/>
      <c r="JXF60"/>
      <c r="JXG60"/>
      <c r="JXH60"/>
      <c r="JXI60"/>
      <c r="JXJ60"/>
      <c r="JXK60"/>
      <c r="JXL60"/>
      <c r="JXM60"/>
      <c r="JXN60"/>
      <c r="JXO60"/>
      <c r="JXP60"/>
      <c r="JXQ60"/>
      <c r="JXR60"/>
      <c r="JXS60"/>
      <c r="JXT60"/>
      <c r="JXU60"/>
      <c r="JXV60"/>
      <c r="JXW60"/>
      <c r="JXX60"/>
      <c r="JXY60"/>
      <c r="JXZ60"/>
      <c r="JYA60"/>
      <c r="JYB60"/>
      <c r="JYC60"/>
      <c r="JYD60"/>
      <c r="JYE60"/>
      <c r="JYF60"/>
      <c r="JYG60"/>
      <c r="JYH60"/>
      <c r="JYI60"/>
      <c r="JYJ60"/>
      <c r="JYK60"/>
      <c r="JYL60"/>
      <c r="JYM60"/>
      <c r="JYN60"/>
      <c r="JYO60"/>
      <c r="JYP60"/>
      <c r="JYQ60"/>
      <c r="JYR60"/>
      <c r="JYS60"/>
      <c r="JYT60"/>
      <c r="JYU60"/>
      <c r="JYV60"/>
      <c r="JYW60"/>
      <c r="JYX60"/>
      <c r="JYY60"/>
      <c r="JYZ60"/>
      <c r="JZA60"/>
      <c r="JZB60"/>
      <c r="JZC60"/>
      <c r="JZD60"/>
      <c r="JZE60"/>
      <c r="JZF60"/>
      <c r="JZG60"/>
      <c r="JZH60"/>
      <c r="JZI60"/>
      <c r="JZJ60"/>
      <c r="JZK60"/>
      <c r="JZL60"/>
      <c r="JZM60"/>
      <c r="JZN60"/>
      <c r="JZO60"/>
      <c r="JZP60"/>
      <c r="JZQ60"/>
      <c r="JZR60"/>
      <c r="JZS60"/>
      <c r="JZT60"/>
      <c r="JZU60"/>
      <c r="JZV60"/>
      <c r="JZW60"/>
      <c r="JZX60"/>
      <c r="JZY60"/>
      <c r="JZZ60"/>
      <c r="KAA60"/>
      <c r="KAB60"/>
      <c r="KAC60"/>
      <c r="KAD60"/>
      <c r="KAE60"/>
      <c r="KAF60"/>
      <c r="KAG60"/>
      <c r="KAH60"/>
      <c r="KAI60"/>
      <c r="KAJ60"/>
      <c r="KAK60"/>
      <c r="KAL60"/>
      <c r="KAM60"/>
      <c r="KAN60"/>
      <c r="KAO60"/>
      <c r="KAP60"/>
      <c r="KAQ60"/>
      <c r="KAR60"/>
      <c r="KAS60"/>
      <c r="KAT60"/>
      <c r="KAU60"/>
      <c r="KAV60"/>
      <c r="KAW60"/>
      <c r="KAX60"/>
      <c r="KAY60"/>
      <c r="KAZ60"/>
      <c r="KBA60"/>
      <c r="KBB60"/>
      <c r="KBC60"/>
      <c r="KBD60"/>
      <c r="KBE60"/>
      <c r="KBF60"/>
      <c r="KBG60"/>
      <c r="KBH60"/>
      <c r="KBI60"/>
      <c r="KBJ60"/>
      <c r="KBK60"/>
      <c r="KBL60"/>
      <c r="KBM60"/>
      <c r="KBN60"/>
      <c r="KBO60"/>
      <c r="KBP60"/>
      <c r="KBQ60"/>
      <c r="KBR60"/>
      <c r="KBS60"/>
      <c r="KBT60"/>
      <c r="KBU60"/>
      <c r="KBV60"/>
      <c r="KBW60"/>
      <c r="KBX60"/>
      <c r="KBY60"/>
      <c r="KBZ60"/>
      <c r="KCA60"/>
      <c r="KCB60"/>
      <c r="KCC60"/>
      <c r="KCD60"/>
      <c r="KCE60"/>
      <c r="KCF60"/>
      <c r="KCG60"/>
      <c r="KCH60"/>
      <c r="KCI60"/>
      <c r="KCJ60"/>
      <c r="KCK60"/>
      <c r="KCL60"/>
      <c r="KCM60"/>
      <c r="KCN60"/>
      <c r="KCO60"/>
      <c r="KCP60"/>
      <c r="KCQ60"/>
      <c r="KCR60"/>
      <c r="KCS60"/>
      <c r="KCT60"/>
      <c r="KCU60"/>
      <c r="KCV60"/>
      <c r="KCW60"/>
      <c r="KCX60"/>
      <c r="KCY60"/>
      <c r="KCZ60"/>
      <c r="KDA60"/>
      <c r="KDB60"/>
      <c r="KDC60"/>
      <c r="KDD60"/>
      <c r="KDE60"/>
      <c r="KDF60"/>
      <c r="KDG60"/>
      <c r="KDH60"/>
      <c r="KDI60"/>
      <c r="KDJ60"/>
      <c r="KDK60"/>
      <c r="KDL60"/>
      <c r="KDM60"/>
      <c r="KDN60"/>
      <c r="KDO60"/>
      <c r="KDP60"/>
      <c r="KDQ60"/>
      <c r="KDR60"/>
      <c r="KDS60"/>
      <c r="KDT60"/>
      <c r="KDU60"/>
      <c r="KDV60"/>
      <c r="KDW60"/>
      <c r="KDX60"/>
      <c r="KDY60"/>
      <c r="KDZ60"/>
      <c r="KEA60"/>
      <c r="KEB60"/>
      <c r="KEC60"/>
      <c r="KED60"/>
      <c r="KEE60"/>
      <c r="KEF60"/>
      <c r="KEG60"/>
      <c r="KEH60"/>
      <c r="KEI60"/>
      <c r="KEJ60"/>
      <c r="KEK60"/>
      <c r="KEL60"/>
      <c r="KEM60"/>
      <c r="KEN60"/>
      <c r="KEO60"/>
      <c r="KEP60"/>
      <c r="KEQ60"/>
      <c r="KER60"/>
      <c r="KES60"/>
      <c r="KET60"/>
      <c r="KEU60"/>
      <c r="KEV60"/>
      <c r="KEW60"/>
      <c r="KEX60"/>
      <c r="KEY60"/>
      <c r="KEZ60"/>
      <c r="KFA60"/>
      <c r="KFB60"/>
      <c r="KFC60"/>
      <c r="KFD60"/>
      <c r="KFE60"/>
      <c r="KFF60"/>
      <c r="KFG60"/>
      <c r="KFH60"/>
      <c r="KFI60"/>
      <c r="KFJ60"/>
      <c r="KFK60"/>
      <c r="KFL60"/>
      <c r="KFM60"/>
      <c r="KFN60"/>
      <c r="KFO60"/>
      <c r="KFP60"/>
      <c r="KFQ60"/>
      <c r="KFR60"/>
      <c r="KFS60"/>
      <c r="KFT60"/>
      <c r="KFU60"/>
      <c r="KFV60"/>
      <c r="KFW60"/>
      <c r="KFX60"/>
      <c r="KFY60"/>
      <c r="KFZ60"/>
      <c r="KGA60"/>
      <c r="KGB60"/>
      <c r="KGC60"/>
      <c r="KGD60"/>
      <c r="KGE60"/>
      <c r="KGF60"/>
      <c r="KGG60"/>
      <c r="KGH60"/>
      <c r="KGI60"/>
      <c r="KGJ60"/>
      <c r="KGK60"/>
      <c r="KGL60"/>
      <c r="KGM60"/>
      <c r="KGN60"/>
      <c r="KGO60"/>
      <c r="KGP60"/>
      <c r="KGQ60"/>
      <c r="KGR60"/>
      <c r="KGS60"/>
      <c r="KGT60"/>
      <c r="KGU60"/>
      <c r="KGV60"/>
      <c r="KGW60"/>
      <c r="KGX60"/>
      <c r="KGY60"/>
      <c r="KGZ60"/>
      <c r="KHA60"/>
      <c r="KHB60"/>
      <c r="KHC60"/>
      <c r="KHD60"/>
      <c r="KHE60"/>
      <c r="KHF60"/>
      <c r="KHG60"/>
      <c r="KHH60"/>
      <c r="KHI60"/>
      <c r="KHJ60"/>
      <c r="KHK60"/>
      <c r="KHL60"/>
      <c r="KHM60"/>
      <c r="KHN60"/>
      <c r="KHO60"/>
      <c r="KHP60"/>
      <c r="KHQ60"/>
      <c r="KHR60"/>
      <c r="KHS60"/>
      <c r="KHT60"/>
      <c r="KHU60"/>
      <c r="KHV60"/>
      <c r="KHW60"/>
      <c r="KHX60"/>
      <c r="KHY60"/>
      <c r="KHZ60"/>
      <c r="KIA60"/>
      <c r="KIB60"/>
      <c r="KIC60"/>
      <c r="KID60"/>
      <c r="KIE60"/>
      <c r="KIF60"/>
      <c r="KIG60"/>
      <c r="KIH60"/>
      <c r="KII60"/>
      <c r="KIJ60"/>
      <c r="KIK60"/>
      <c r="KIL60"/>
      <c r="KIM60"/>
      <c r="KIN60"/>
      <c r="KIO60"/>
      <c r="KIP60"/>
      <c r="KIQ60"/>
      <c r="KIR60"/>
      <c r="KIS60"/>
      <c r="KIT60"/>
      <c r="KIU60"/>
      <c r="KIV60"/>
      <c r="KIW60"/>
      <c r="KIX60"/>
      <c r="KIY60"/>
      <c r="KIZ60"/>
      <c r="KJA60"/>
      <c r="KJB60"/>
      <c r="KJC60"/>
      <c r="KJD60"/>
      <c r="KJE60"/>
      <c r="KJF60"/>
      <c r="KJG60"/>
      <c r="KJH60"/>
      <c r="KJI60"/>
      <c r="KJJ60"/>
      <c r="KJK60"/>
      <c r="KJL60"/>
      <c r="KJM60"/>
      <c r="KJN60"/>
      <c r="KJO60"/>
      <c r="KJP60"/>
      <c r="KJQ60"/>
      <c r="KJR60"/>
      <c r="KJS60"/>
      <c r="KJT60"/>
      <c r="KJU60"/>
      <c r="KJV60"/>
      <c r="KJW60"/>
      <c r="KJX60"/>
      <c r="KJY60"/>
      <c r="KJZ60"/>
      <c r="KKA60"/>
      <c r="KKB60"/>
      <c r="KKC60"/>
      <c r="KKD60"/>
      <c r="KKE60"/>
      <c r="KKF60"/>
      <c r="KKG60"/>
      <c r="KKH60"/>
      <c r="KKI60"/>
      <c r="KKJ60"/>
      <c r="KKK60"/>
      <c r="KKL60"/>
      <c r="KKM60"/>
      <c r="KKN60"/>
      <c r="KKO60"/>
      <c r="KKP60"/>
      <c r="KKQ60"/>
      <c r="KKR60"/>
      <c r="KKS60"/>
      <c r="KKT60"/>
      <c r="KKU60"/>
      <c r="KKV60"/>
      <c r="KKW60"/>
      <c r="KKX60"/>
      <c r="KKY60"/>
      <c r="KKZ60"/>
      <c r="KLA60"/>
      <c r="KLB60"/>
      <c r="KLC60"/>
      <c r="KLD60"/>
      <c r="KLE60"/>
      <c r="KLF60"/>
      <c r="KLG60"/>
      <c r="KLH60"/>
      <c r="KLI60"/>
      <c r="KLJ60"/>
      <c r="KLK60"/>
      <c r="KLL60"/>
      <c r="KLM60"/>
      <c r="KLN60"/>
      <c r="KLO60"/>
      <c r="KLP60"/>
      <c r="KLQ60"/>
      <c r="KLR60"/>
      <c r="KLS60"/>
      <c r="KLT60"/>
      <c r="KLU60"/>
      <c r="KLV60"/>
      <c r="KLW60"/>
      <c r="KLX60"/>
      <c r="KLY60"/>
      <c r="KLZ60"/>
      <c r="KMA60"/>
      <c r="KMB60"/>
      <c r="KMC60"/>
      <c r="KMD60"/>
      <c r="KME60"/>
      <c r="KMF60"/>
      <c r="KMG60"/>
      <c r="KMH60"/>
      <c r="KMI60"/>
      <c r="KMJ60"/>
      <c r="KMK60"/>
      <c r="KML60"/>
      <c r="KMM60"/>
      <c r="KMN60"/>
      <c r="KMO60"/>
      <c r="KMP60"/>
      <c r="KMQ60"/>
      <c r="KMR60"/>
      <c r="KMS60"/>
      <c r="KMT60"/>
      <c r="KMU60"/>
      <c r="KMV60"/>
      <c r="KMW60"/>
      <c r="KMX60"/>
      <c r="KMY60"/>
      <c r="KMZ60"/>
      <c r="KNA60"/>
      <c r="KNB60"/>
      <c r="KNC60"/>
      <c r="KND60"/>
      <c r="KNE60"/>
      <c r="KNF60"/>
      <c r="KNG60"/>
      <c r="KNH60"/>
      <c r="KNI60"/>
      <c r="KNJ60"/>
      <c r="KNK60"/>
      <c r="KNL60"/>
      <c r="KNM60"/>
      <c r="KNN60"/>
      <c r="KNO60"/>
      <c r="KNP60"/>
      <c r="KNQ60"/>
      <c r="KNR60"/>
      <c r="KNS60"/>
      <c r="KNT60"/>
      <c r="KNU60"/>
      <c r="KNV60"/>
      <c r="KNW60"/>
      <c r="KNX60"/>
      <c r="KNY60"/>
      <c r="KNZ60"/>
      <c r="KOA60"/>
      <c r="KOB60"/>
      <c r="KOC60"/>
      <c r="KOD60"/>
      <c r="KOE60"/>
      <c r="KOF60"/>
      <c r="KOG60"/>
      <c r="KOH60"/>
      <c r="KOI60"/>
      <c r="KOJ60"/>
      <c r="KOK60"/>
      <c r="KOL60"/>
      <c r="KOM60"/>
      <c r="KON60"/>
      <c r="KOO60"/>
      <c r="KOP60"/>
      <c r="KOQ60"/>
      <c r="KOR60"/>
      <c r="KOS60"/>
      <c r="KOT60"/>
      <c r="KOU60"/>
      <c r="KOV60"/>
      <c r="KOW60"/>
      <c r="KOX60"/>
      <c r="KOY60"/>
      <c r="KOZ60"/>
      <c r="KPA60"/>
      <c r="KPB60"/>
      <c r="KPC60"/>
      <c r="KPD60"/>
      <c r="KPE60"/>
      <c r="KPF60"/>
      <c r="KPG60"/>
      <c r="KPH60"/>
      <c r="KPI60"/>
      <c r="KPJ60"/>
      <c r="KPK60"/>
      <c r="KPL60"/>
      <c r="KPM60"/>
      <c r="KPN60"/>
      <c r="KPO60"/>
      <c r="KPP60"/>
      <c r="KPQ60"/>
      <c r="KPR60"/>
      <c r="KPS60"/>
      <c r="KPT60"/>
      <c r="KPU60"/>
      <c r="KPV60"/>
      <c r="KPW60"/>
      <c r="KPX60"/>
      <c r="KPY60"/>
      <c r="KPZ60"/>
      <c r="KQA60"/>
      <c r="KQB60"/>
      <c r="KQC60"/>
      <c r="KQD60"/>
      <c r="KQE60"/>
      <c r="KQF60"/>
      <c r="KQG60"/>
      <c r="KQH60"/>
      <c r="KQI60"/>
      <c r="KQJ60"/>
      <c r="KQK60"/>
      <c r="KQL60"/>
      <c r="KQM60"/>
      <c r="KQN60"/>
      <c r="KQO60"/>
      <c r="KQP60"/>
      <c r="KQQ60"/>
      <c r="KQR60"/>
      <c r="KQS60"/>
      <c r="KQT60"/>
      <c r="KQU60"/>
      <c r="KQV60"/>
      <c r="KQW60"/>
      <c r="KQX60"/>
      <c r="KQY60"/>
      <c r="KQZ60"/>
      <c r="KRA60"/>
      <c r="KRB60"/>
      <c r="KRC60"/>
      <c r="KRD60"/>
      <c r="KRE60"/>
      <c r="KRF60"/>
      <c r="KRG60"/>
      <c r="KRH60"/>
      <c r="KRI60"/>
      <c r="KRJ60"/>
      <c r="KRK60"/>
      <c r="KRL60"/>
      <c r="KRM60"/>
      <c r="KRN60"/>
      <c r="KRO60"/>
      <c r="KRP60"/>
      <c r="KRQ60"/>
      <c r="KRR60"/>
      <c r="KRS60"/>
      <c r="KRT60"/>
      <c r="KRU60"/>
      <c r="KRV60"/>
      <c r="KRW60"/>
      <c r="KRX60"/>
      <c r="KRY60"/>
      <c r="KRZ60"/>
      <c r="KSA60"/>
      <c r="KSB60"/>
      <c r="KSC60"/>
      <c r="KSD60"/>
      <c r="KSE60"/>
      <c r="KSF60"/>
      <c r="KSG60"/>
      <c r="KSH60"/>
      <c r="KSI60"/>
      <c r="KSJ60"/>
      <c r="KSK60"/>
      <c r="KSL60"/>
      <c r="KSM60"/>
      <c r="KSN60"/>
      <c r="KSO60"/>
      <c r="KSP60"/>
      <c r="KSQ60"/>
      <c r="KSR60"/>
      <c r="KSS60"/>
      <c r="KST60"/>
      <c r="KSU60"/>
      <c r="KSV60"/>
      <c r="KSW60"/>
      <c r="KSX60"/>
      <c r="KSY60"/>
      <c r="KSZ60"/>
      <c r="KTA60"/>
      <c r="KTB60"/>
      <c r="KTC60"/>
      <c r="KTD60"/>
      <c r="KTE60"/>
      <c r="KTF60"/>
      <c r="KTG60"/>
      <c r="KTH60"/>
      <c r="KTI60"/>
      <c r="KTJ60"/>
      <c r="KTK60"/>
      <c r="KTL60"/>
      <c r="KTM60"/>
      <c r="KTN60"/>
      <c r="KTO60"/>
      <c r="KTP60"/>
      <c r="KTQ60"/>
      <c r="KTR60"/>
      <c r="KTS60"/>
      <c r="KTT60"/>
      <c r="KTU60"/>
      <c r="KTV60"/>
      <c r="KTW60"/>
      <c r="KTX60"/>
      <c r="KTY60"/>
      <c r="KTZ60"/>
      <c r="KUA60"/>
      <c r="KUB60"/>
      <c r="KUC60"/>
      <c r="KUD60"/>
      <c r="KUE60"/>
      <c r="KUF60"/>
      <c r="KUG60"/>
      <c r="KUH60"/>
      <c r="KUI60"/>
      <c r="KUJ60"/>
      <c r="KUK60"/>
      <c r="KUL60"/>
      <c r="KUM60"/>
      <c r="KUN60"/>
      <c r="KUO60"/>
      <c r="KUP60"/>
      <c r="KUQ60"/>
      <c r="KUR60"/>
      <c r="KUS60"/>
      <c r="KUT60"/>
      <c r="KUU60"/>
      <c r="KUV60"/>
      <c r="KUW60"/>
      <c r="KUX60"/>
      <c r="KUY60"/>
      <c r="KUZ60"/>
      <c r="KVA60"/>
      <c r="KVB60"/>
      <c r="KVC60"/>
      <c r="KVD60"/>
      <c r="KVE60"/>
      <c r="KVF60"/>
      <c r="KVG60"/>
      <c r="KVH60"/>
      <c r="KVI60"/>
      <c r="KVJ60"/>
      <c r="KVK60"/>
      <c r="KVL60"/>
      <c r="KVM60"/>
      <c r="KVN60"/>
      <c r="KVO60"/>
      <c r="KVP60"/>
      <c r="KVQ60"/>
      <c r="KVR60"/>
      <c r="KVS60"/>
      <c r="KVT60"/>
      <c r="KVU60"/>
      <c r="KVV60"/>
      <c r="KVW60"/>
      <c r="KVX60"/>
      <c r="KVY60"/>
      <c r="KVZ60"/>
      <c r="KWA60"/>
      <c r="KWB60"/>
      <c r="KWC60"/>
      <c r="KWD60"/>
      <c r="KWE60"/>
      <c r="KWF60"/>
      <c r="KWG60"/>
      <c r="KWH60"/>
      <c r="KWI60"/>
      <c r="KWJ60"/>
      <c r="KWK60"/>
      <c r="KWL60"/>
      <c r="KWM60"/>
      <c r="KWN60"/>
      <c r="KWO60"/>
      <c r="KWP60"/>
      <c r="KWQ60"/>
      <c r="KWR60"/>
      <c r="KWS60"/>
      <c r="KWT60"/>
      <c r="KWU60"/>
      <c r="KWV60"/>
      <c r="KWW60"/>
      <c r="KWX60"/>
      <c r="KWY60"/>
      <c r="KWZ60"/>
      <c r="KXA60"/>
      <c r="KXB60"/>
      <c r="KXC60"/>
      <c r="KXD60"/>
      <c r="KXE60"/>
      <c r="KXF60"/>
      <c r="KXG60"/>
      <c r="KXH60"/>
      <c r="KXI60"/>
      <c r="KXJ60"/>
      <c r="KXK60"/>
      <c r="KXL60"/>
      <c r="KXM60"/>
      <c r="KXN60"/>
      <c r="KXO60"/>
      <c r="KXP60"/>
      <c r="KXQ60"/>
      <c r="KXR60"/>
      <c r="KXS60"/>
      <c r="KXT60"/>
      <c r="KXU60"/>
      <c r="KXV60"/>
      <c r="KXW60"/>
      <c r="KXX60"/>
      <c r="KXY60"/>
      <c r="KXZ60"/>
      <c r="KYA60"/>
      <c r="KYB60"/>
      <c r="KYC60"/>
      <c r="KYD60"/>
      <c r="KYE60"/>
      <c r="KYF60"/>
      <c r="KYG60"/>
      <c r="KYH60"/>
      <c r="KYI60"/>
      <c r="KYJ60"/>
      <c r="KYK60"/>
      <c r="KYL60"/>
      <c r="KYM60"/>
      <c r="KYN60"/>
      <c r="KYO60"/>
      <c r="KYP60"/>
      <c r="KYQ60"/>
      <c r="KYR60"/>
      <c r="KYS60"/>
      <c r="KYT60"/>
      <c r="KYU60"/>
      <c r="KYV60"/>
      <c r="KYW60"/>
      <c r="KYX60"/>
      <c r="KYY60"/>
      <c r="KYZ60"/>
      <c r="KZA60"/>
      <c r="KZB60"/>
      <c r="KZC60"/>
      <c r="KZD60"/>
      <c r="KZE60"/>
      <c r="KZF60"/>
      <c r="KZG60"/>
      <c r="KZH60"/>
      <c r="KZI60"/>
      <c r="KZJ60"/>
      <c r="KZK60"/>
      <c r="KZL60"/>
      <c r="KZM60"/>
      <c r="KZN60"/>
      <c r="KZO60"/>
      <c r="KZP60"/>
      <c r="KZQ60"/>
      <c r="KZR60"/>
      <c r="KZS60"/>
      <c r="KZT60"/>
      <c r="KZU60"/>
      <c r="KZV60"/>
      <c r="KZW60"/>
      <c r="KZX60"/>
      <c r="KZY60"/>
      <c r="KZZ60"/>
      <c r="LAA60"/>
      <c r="LAB60"/>
      <c r="LAC60"/>
      <c r="LAD60"/>
      <c r="LAE60"/>
      <c r="LAF60"/>
      <c r="LAG60"/>
      <c r="LAH60"/>
      <c r="LAI60"/>
      <c r="LAJ60"/>
      <c r="LAK60"/>
      <c r="LAL60"/>
      <c r="LAM60"/>
      <c r="LAN60"/>
      <c r="LAO60"/>
      <c r="LAP60"/>
      <c r="LAQ60"/>
      <c r="LAR60"/>
      <c r="LAS60"/>
      <c r="LAT60"/>
      <c r="LAU60"/>
      <c r="LAV60"/>
      <c r="LAW60"/>
      <c r="LAX60"/>
      <c r="LAY60"/>
      <c r="LAZ60"/>
      <c r="LBA60"/>
      <c r="LBB60"/>
      <c r="LBC60"/>
      <c r="LBD60"/>
      <c r="LBE60"/>
      <c r="LBF60"/>
      <c r="LBG60"/>
      <c r="LBH60"/>
      <c r="LBI60"/>
      <c r="LBJ60"/>
      <c r="LBK60"/>
      <c r="LBL60"/>
      <c r="LBM60"/>
      <c r="LBN60"/>
      <c r="LBO60"/>
      <c r="LBP60"/>
      <c r="LBQ60"/>
      <c r="LBR60"/>
      <c r="LBS60"/>
      <c r="LBT60"/>
      <c r="LBU60"/>
      <c r="LBV60"/>
      <c r="LBW60"/>
      <c r="LBX60"/>
      <c r="LBY60"/>
      <c r="LBZ60"/>
      <c r="LCA60"/>
      <c r="LCB60"/>
      <c r="LCC60"/>
      <c r="LCD60"/>
      <c r="LCE60"/>
      <c r="LCF60"/>
      <c r="LCG60"/>
      <c r="LCH60"/>
      <c r="LCI60"/>
      <c r="LCJ60"/>
      <c r="LCK60"/>
      <c r="LCL60"/>
      <c r="LCM60"/>
      <c r="LCN60"/>
      <c r="LCO60"/>
      <c r="LCP60"/>
      <c r="LCQ60"/>
      <c r="LCR60"/>
      <c r="LCS60"/>
      <c r="LCT60"/>
      <c r="LCU60"/>
      <c r="LCV60"/>
      <c r="LCW60"/>
      <c r="LCX60"/>
      <c r="LCY60"/>
      <c r="LCZ60"/>
      <c r="LDA60"/>
      <c r="LDB60"/>
      <c r="LDC60"/>
      <c r="LDD60"/>
      <c r="LDE60"/>
      <c r="LDF60"/>
      <c r="LDG60"/>
      <c r="LDH60"/>
      <c r="LDI60"/>
      <c r="LDJ60"/>
      <c r="LDK60"/>
      <c r="LDL60"/>
      <c r="LDM60"/>
      <c r="LDN60"/>
      <c r="LDO60"/>
      <c r="LDP60"/>
      <c r="LDQ60"/>
      <c r="LDR60"/>
      <c r="LDS60"/>
      <c r="LDT60"/>
      <c r="LDU60"/>
      <c r="LDV60"/>
      <c r="LDW60"/>
      <c r="LDX60"/>
      <c r="LDY60"/>
      <c r="LDZ60"/>
      <c r="LEA60"/>
      <c r="LEB60"/>
      <c r="LEC60"/>
      <c r="LED60"/>
      <c r="LEE60"/>
      <c r="LEF60"/>
      <c r="LEG60"/>
      <c r="LEH60"/>
      <c r="LEI60"/>
      <c r="LEJ60"/>
      <c r="LEK60"/>
      <c r="LEL60"/>
      <c r="LEM60"/>
      <c r="LEN60"/>
      <c r="LEO60"/>
      <c r="LEP60"/>
      <c r="LEQ60"/>
      <c r="LER60"/>
      <c r="LES60"/>
      <c r="LET60"/>
      <c r="LEU60"/>
      <c r="LEV60"/>
      <c r="LEW60"/>
      <c r="LEX60"/>
      <c r="LEY60"/>
      <c r="LEZ60"/>
      <c r="LFA60"/>
      <c r="LFB60"/>
      <c r="LFC60"/>
      <c r="LFD60"/>
      <c r="LFE60"/>
      <c r="LFF60"/>
      <c r="LFG60"/>
      <c r="LFH60"/>
      <c r="LFI60"/>
      <c r="LFJ60"/>
      <c r="LFK60"/>
      <c r="LFL60"/>
      <c r="LFM60"/>
      <c r="LFN60"/>
      <c r="LFO60"/>
      <c r="LFP60"/>
      <c r="LFQ60"/>
      <c r="LFR60"/>
      <c r="LFS60"/>
      <c r="LFT60"/>
      <c r="LFU60"/>
      <c r="LFV60"/>
      <c r="LFW60"/>
      <c r="LFX60"/>
      <c r="LFY60"/>
      <c r="LFZ60"/>
      <c r="LGA60"/>
      <c r="LGB60"/>
      <c r="LGC60"/>
      <c r="LGD60"/>
      <c r="LGE60"/>
      <c r="LGF60"/>
      <c r="LGG60"/>
      <c r="LGH60"/>
      <c r="LGI60"/>
      <c r="LGJ60"/>
      <c r="LGK60"/>
      <c r="LGL60"/>
      <c r="LGM60"/>
      <c r="LGN60"/>
      <c r="LGO60"/>
      <c r="LGP60"/>
      <c r="LGQ60"/>
      <c r="LGR60"/>
      <c r="LGS60"/>
      <c r="LGT60"/>
      <c r="LGU60"/>
      <c r="LGV60"/>
      <c r="LGW60"/>
      <c r="LGX60"/>
      <c r="LGY60"/>
      <c r="LGZ60"/>
      <c r="LHA60"/>
      <c r="LHB60"/>
      <c r="LHC60"/>
      <c r="LHD60"/>
      <c r="LHE60"/>
      <c r="LHF60"/>
      <c r="LHG60"/>
      <c r="LHH60"/>
      <c r="LHI60"/>
      <c r="LHJ60"/>
      <c r="LHK60"/>
      <c r="LHL60"/>
      <c r="LHM60"/>
      <c r="LHN60"/>
      <c r="LHO60"/>
      <c r="LHP60"/>
      <c r="LHQ60"/>
      <c r="LHR60"/>
      <c r="LHS60"/>
      <c r="LHT60"/>
      <c r="LHU60"/>
      <c r="LHV60"/>
      <c r="LHW60"/>
      <c r="LHX60"/>
      <c r="LHY60"/>
      <c r="LHZ60"/>
      <c r="LIA60"/>
      <c r="LIB60"/>
      <c r="LIC60"/>
      <c r="LID60"/>
      <c r="LIE60"/>
      <c r="LIF60"/>
      <c r="LIG60"/>
      <c r="LIH60"/>
      <c r="LII60"/>
      <c r="LIJ60"/>
      <c r="LIK60"/>
      <c r="LIL60"/>
      <c r="LIM60"/>
      <c r="LIN60"/>
      <c r="LIO60"/>
      <c r="LIP60"/>
      <c r="LIQ60"/>
      <c r="LIR60"/>
      <c r="LIS60"/>
      <c r="LIT60"/>
      <c r="LIU60"/>
      <c r="LIV60"/>
      <c r="LIW60"/>
      <c r="LIX60"/>
      <c r="LIY60"/>
      <c r="LIZ60"/>
      <c r="LJA60"/>
      <c r="LJB60"/>
      <c r="LJC60"/>
      <c r="LJD60"/>
      <c r="LJE60"/>
      <c r="LJF60"/>
      <c r="LJG60"/>
      <c r="LJH60"/>
      <c r="LJI60"/>
      <c r="LJJ60"/>
      <c r="LJK60"/>
      <c r="LJL60"/>
      <c r="LJM60"/>
      <c r="LJN60"/>
      <c r="LJO60"/>
      <c r="LJP60"/>
      <c r="LJQ60"/>
      <c r="LJR60"/>
      <c r="LJS60"/>
      <c r="LJT60"/>
      <c r="LJU60"/>
      <c r="LJV60"/>
      <c r="LJW60"/>
      <c r="LJX60"/>
      <c r="LJY60"/>
      <c r="LJZ60"/>
      <c r="LKA60"/>
      <c r="LKB60"/>
      <c r="LKC60"/>
      <c r="LKD60"/>
      <c r="LKE60"/>
      <c r="LKF60"/>
      <c r="LKG60"/>
      <c r="LKH60"/>
      <c r="LKI60"/>
      <c r="LKJ60"/>
      <c r="LKK60"/>
      <c r="LKL60"/>
      <c r="LKM60"/>
      <c r="LKN60"/>
      <c r="LKO60"/>
      <c r="LKP60"/>
      <c r="LKQ60"/>
      <c r="LKR60"/>
      <c r="LKS60"/>
      <c r="LKT60"/>
      <c r="LKU60"/>
      <c r="LKV60"/>
      <c r="LKW60"/>
      <c r="LKX60"/>
      <c r="LKY60"/>
      <c r="LKZ60"/>
      <c r="LLA60"/>
      <c r="LLB60"/>
      <c r="LLC60"/>
      <c r="LLD60"/>
      <c r="LLE60"/>
      <c r="LLF60"/>
      <c r="LLG60"/>
      <c r="LLH60"/>
      <c r="LLI60"/>
      <c r="LLJ60"/>
      <c r="LLK60"/>
      <c r="LLL60"/>
      <c r="LLM60"/>
      <c r="LLN60"/>
      <c r="LLO60"/>
      <c r="LLP60"/>
      <c r="LLQ60"/>
      <c r="LLR60"/>
      <c r="LLS60"/>
      <c r="LLT60"/>
      <c r="LLU60"/>
      <c r="LLV60"/>
      <c r="LLW60"/>
      <c r="LLX60"/>
      <c r="LLY60"/>
      <c r="LLZ60"/>
      <c r="LMA60"/>
      <c r="LMB60"/>
      <c r="LMC60"/>
      <c r="LMD60"/>
      <c r="LME60"/>
      <c r="LMF60"/>
      <c r="LMG60"/>
      <c r="LMH60"/>
      <c r="LMI60"/>
      <c r="LMJ60"/>
      <c r="LMK60"/>
      <c r="LML60"/>
      <c r="LMM60"/>
      <c r="LMN60"/>
      <c r="LMO60"/>
      <c r="LMP60"/>
      <c r="LMQ60"/>
      <c r="LMR60"/>
      <c r="LMS60"/>
      <c r="LMT60"/>
      <c r="LMU60"/>
      <c r="LMV60"/>
      <c r="LMW60"/>
      <c r="LMX60"/>
      <c r="LMY60"/>
      <c r="LMZ60"/>
      <c r="LNA60"/>
      <c r="LNB60"/>
      <c r="LNC60"/>
      <c r="LND60"/>
      <c r="LNE60"/>
      <c r="LNF60"/>
      <c r="LNG60"/>
      <c r="LNH60"/>
      <c r="LNI60"/>
      <c r="LNJ60"/>
      <c r="LNK60"/>
      <c r="LNL60"/>
      <c r="LNM60"/>
      <c r="LNN60"/>
      <c r="LNO60"/>
      <c r="LNP60"/>
      <c r="LNQ60"/>
      <c r="LNR60"/>
      <c r="LNS60"/>
      <c r="LNT60"/>
      <c r="LNU60"/>
      <c r="LNV60"/>
      <c r="LNW60"/>
      <c r="LNX60"/>
      <c r="LNY60"/>
      <c r="LNZ60"/>
      <c r="LOA60"/>
      <c r="LOB60"/>
      <c r="LOC60"/>
      <c r="LOD60"/>
      <c r="LOE60"/>
      <c r="LOF60"/>
      <c r="LOG60"/>
      <c r="LOH60"/>
      <c r="LOI60"/>
      <c r="LOJ60"/>
      <c r="LOK60"/>
      <c r="LOL60"/>
      <c r="LOM60"/>
      <c r="LON60"/>
      <c r="LOO60"/>
      <c r="LOP60"/>
      <c r="LOQ60"/>
      <c r="LOR60"/>
      <c r="LOS60"/>
      <c r="LOT60"/>
      <c r="LOU60"/>
      <c r="LOV60"/>
      <c r="LOW60"/>
      <c r="LOX60"/>
      <c r="LOY60"/>
      <c r="LOZ60"/>
      <c r="LPA60"/>
      <c r="LPB60"/>
      <c r="LPC60"/>
      <c r="LPD60"/>
      <c r="LPE60"/>
      <c r="LPF60"/>
      <c r="LPG60"/>
      <c r="LPH60"/>
      <c r="LPI60"/>
      <c r="LPJ60"/>
      <c r="LPK60"/>
      <c r="LPL60"/>
      <c r="LPM60"/>
      <c r="LPN60"/>
      <c r="LPO60"/>
      <c r="LPP60"/>
      <c r="LPQ60"/>
      <c r="LPR60"/>
      <c r="LPS60"/>
      <c r="LPT60"/>
      <c r="LPU60"/>
      <c r="LPV60"/>
      <c r="LPW60"/>
      <c r="LPX60"/>
      <c r="LPY60"/>
      <c r="LPZ60"/>
      <c r="LQA60"/>
      <c r="LQB60"/>
      <c r="LQC60"/>
      <c r="LQD60"/>
      <c r="LQE60"/>
      <c r="LQF60"/>
      <c r="LQG60"/>
      <c r="LQH60"/>
      <c r="LQI60"/>
      <c r="LQJ60"/>
      <c r="LQK60"/>
      <c r="LQL60"/>
      <c r="LQM60"/>
      <c r="LQN60"/>
      <c r="LQO60"/>
      <c r="LQP60"/>
      <c r="LQQ60"/>
      <c r="LQR60"/>
      <c r="LQS60"/>
      <c r="LQT60"/>
      <c r="LQU60"/>
      <c r="LQV60"/>
      <c r="LQW60"/>
      <c r="LQX60"/>
      <c r="LQY60"/>
      <c r="LQZ60"/>
      <c r="LRA60"/>
      <c r="LRB60"/>
      <c r="LRC60"/>
      <c r="LRD60"/>
      <c r="LRE60"/>
      <c r="LRF60"/>
      <c r="LRG60"/>
      <c r="LRH60"/>
      <c r="LRI60"/>
      <c r="LRJ60"/>
      <c r="LRK60"/>
      <c r="LRL60"/>
      <c r="LRM60"/>
      <c r="LRN60"/>
      <c r="LRO60"/>
      <c r="LRP60"/>
      <c r="LRQ60"/>
      <c r="LRR60"/>
      <c r="LRS60"/>
      <c r="LRT60"/>
      <c r="LRU60"/>
      <c r="LRV60"/>
      <c r="LRW60"/>
      <c r="LRX60"/>
      <c r="LRY60"/>
      <c r="LRZ60"/>
      <c r="LSA60"/>
      <c r="LSB60"/>
      <c r="LSC60"/>
      <c r="LSD60"/>
      <c r="LSE60"/>
      <c r="LSF60"/>
      <c r="LSG60"/>
      <c r="LSH60"/>
      <c r="LSI60"/>
      <c r="LSJ60"/>
      <c r="LSK60"/>
      <c r="LSL60"/>
      <c r="LSM60"/>
      <c r="LSN60"/>
      <c r="LSO60"/>
      <c r="LSP60"/>
      <c r="LSQ60"/>
      <c r="LSR60"/>
      <c r="LSS60"/>
      <c r="LST60"/>
      <c r="LSU60"/>
      <c r="LSV60"/>
      <c r="LSW60"/>
      <c r="LSX60"/>
      <c r="LSY60"/>
      <c r="LSZ60"/>
      <c r="LTA60"/>
      <c r="LTB60"/>
      <c r="LTC60"/>
      <c r="LTD60"/>
      <c r="LTE60"/>
      <c r="LTF60"/>
      <c r="LTG60"/>
      <c r="LTH60"/>
      <c r="LTI60"/>
      <c r="LTJ60"/>
      <c r="LTK60"/>
      <c r="LTL60"/>
      <c r="LTM60"/>
      <c r="LTN60"/>
      <c r="LTO60"/>
      <c r="LTP60"/>
      <c r="LTQ60"/>
      <c r="LTR60"/>
      <c r="LTS60"/>
      <c r="LTT60"/>
      <c r="LTU60"/>
      <c r="LTV60"/>
      <c r="LTW60"/>
      <c r="LTX60"/>
      <c r="LTY60"/>
      <c r="LTZ60"/>
      <c r="LUA60"/>
      <c r="LUB60"/>
      <c r="LUC60"/>
      <c r="LUD60"/>
      <c r="LUE60"/>
      <c r="LUF60"/>
      <c r="LUG60"/>
      <c r="LUH60"/>
      <c r="LUI60"/>
      <c r="LUJ60"/>
      <c r="LUK60"/>
      <c r="LUL60"/>
      <c r="LUM60"/>
      <c r="LUN60"/>
      <c r="LUO60"/>
      <c r="LUP60"/>
      <c r="LUQ60"/>
      <c r="LUR60"/>
      <c r="LUS60"/>
      <c r="LUT60"/>
      <c r="LUU60"/>
      <c r="LUV60"/>
      <c r="LUW60"/>
      <c r="LUX60"/>
      <c r="LUY60"/>
      <c r="LUZ60"/>
      <c r="LVA60"/>
      <c r="LVB60"/>
      <c r="LVC60"/>
      <c r="LVD60"/>
      <c r="LVE60"/>
      <c r="LVF60"/>
      <c r="LVG60"/>
      <c r="LVH60"/>
      <c r="LVI60"/>
      <c r="LVJ60"/>
      <c r="LVK60"/>
      <c r="LVL60"/>
      <c r="LVM60"/>
      <c r="LVN60"/>
      <c r="LVO60"/>
      <c r="LVP60"/>
      <c r="LVQ60"/>
      <c r="LVR60"/>
      <c r="LVS60"/>
      <c r="LVT60"/>
      <c r="LVU60"/>
      <c r="LVV60"/>
      <c r="LVW60"/>
      <c r="LVX60"/>
      <c r="LVY60"/>
      <c r="LVZ60"/>
      <c r="LWA60"/>
      <c r="LWB60"/>
      <c r="LWC60"/>
      <c r="LWD60"/>
      <c r="LWE60"/>
      <c r="LWF60"/>
      <c r="LWG60"/>
      <c r="LWH60"/>
      <c r="LWI60"/>
      <c r="LWJ60"/>
      <c r="LWK60"/>
      <c r="LWL60"/>
      <c r="LWM60"/>
      <c r="LWN60"/>
      <c r="LWO60"/>
      <c r="LWP60"/>
      <c r="LWQ60"/>
      <c r="LWR60"/>
      <c r="LWS60"/>
      <c r="LWT60"/>
      <c r="LWU60"/>
      <c r="LWV60"/>
      <c r="LWW60"/>
      <c r="LWX60"/>
      <c r="LWY60"/>
      <c r="LWZ60"/>
      <c r="LXA60"/>
      <c r="LXB60"/>
      <c r="LXC60"/>
      <c r="LXD60"/>
      <c r="LXE60"/>
      <c r="LXF60"/>
      <c r="LXG60"/>
      <c r="LXH60"/>
      <c r="LXI60"/>
      <c r="LXJ60"/>
      <c r="LXK60"/>
      <c r="LXL60"/>
      <c r="LXM60"/>
      <c r="LXN60"/>
      <c r="LXO60"/>
      <c r="LXP60"/>
      <c r="LXQ60"/>
      <c r="LXR60"/>
      <c r="LXS60"/>
      <c r="LXT60"/>
      <c r="LXU60"/>
      <c r="LXV60"/>
      <c r="LXW60"/>
      <c r="LXX60"/>
      <c r="LXY60"/>
      <c r="LXZ60"/>
      <c r="LYA60"/>
      <c r="LYB60"/>
      <c r="LYC60"/>
      <c r="LYD60"/>
      <c r="LYE60"/>
      <c r="LYF60"/>
      <c r="LYG60"/>
      <c r="LYH60"/>
      <c r="LYI60"/>
      <c r="LYJ60"/>
      <c r="LYK60"/>
      <c r="LYL60"/>
      <c r="LYM60"/>
      <c r="LYN60"/>
      <c r="LYO60"/>
      <c r="LYP60"/>
      <c r="LYQ60"/>
      <c r="LYR60"/>
      <c r="LYS60"/>
      <c r="LYT60"/>
      <c r="LYU60"/>
      <c r="LYV60"/>
      <c r="LYW60"/>
      <c r="LYX60"/>
      <c r="LYY60"/>
      <c r="LYZ60"/>
      <c r="LZA60"/>
      <c r="LZB60"/>
      <c r="LZC60"/>
      <c r="LZD60"/>
      <c r="LZE60"/>
      <c r="LZF60"/>
      <c r="LZG60"/>
      <c r="LZH60"/>
      <c r="LZI60"/>
      <c r="LZJ60"/>
      <c r="LZK60"/>
      <c r="LZL60"/>
      <c r="LZM60"/>
      <c r="LZN60"/>
      <c r="LZO60"/>
      <c r="LZP60"/>
      <c r="LZQ60"/>
      <c r="LZR60"/>
      <c r="LZS60"/>
      <c r="LZT60"/>
      <c r="LZU60"/>
      <c r="LZV60"/>
      <c r="LZW60"/>
      <c r="LZX60"/>
      <c r="LZY60"/>
      <c r="LZZ60"/>
      <c r="MAA60"/>
      <c r="MAB60"/>
      <c r="MAC60"/>
      <c r="MAD60"/>
      <c r="MAE60"/>
      <c r="MAF60"/>
      <c r="MAG60"/>
      <c r="MAH60"/>
      <c r="MAI60"/>
      <c r="MAJ60"/>
      <c r="MAK60"/>
      <c r="MAL60"/>
      <c r="MAM60"/>
      <c r="MAN60"/>
      <c r="MAO60"/>
      <c r="MAP60"/>
      <c r="MAQ60"/>
      <c r="MAR60"/>
      <c r="MAS60"/>
      <c r="MAT60"/>
      <c r="MAU60"/>
      <c r="MAV60"/>
      <c r="MAW60"/>
      <c r="MAX60"/>
      <c r="MAY60"/>
      <c r="MAZ60"/>
      <c r="MBA60"/>
      <c r="MBB60"/>
      <c r="MBC60"/>
      <c r="MBD60"/>
      <c r="MBE60"/>
      <c r="MBF60"/>
      <c r="MBG60"/>
      <c r="MBH60"/>
      <c r="MBI60"/>
      <c r="MBJ60"/>
      <c r="MBK60"/>
      <c r="MBL60"/>
      <c r="MBM60"/>
      <c r="MBN60"/>
      <c r="MBO60"/>
      <c r="MBP60"/>
      <c r="MBQ60"/>
      <c r="MBR60"/>
      <c r="MBS60"/>
      <c r="MBT60"/>
      <c r="MBU60"/>
      <c r="MBV60"/>
      <c r="MBW60"/>
      <c r="MBX60"/>
      <c r="MBY60"/>
      <c r="MBZ60"/>
      <c r="MCA60"/>
      <c r="MCB60"/>
      <c r="MCC60"/>
      <c r="MCD60"/>
      <c r="MCE60"/>
      <c r="MCF60"/>
      <c r="MCG60"/>
      <c r="MCH60"/>
      <c r="MCI60"/>
      <c r="MCJ60"/>
      <c r="MCK60"/>
      <c r="MCL60"/>
      <c r="MCM60"/>
      <c r="MCN60"/>
      <c r="MCO60"/>
      <c r="MCP60"/>
      <c r="MCQ60"/>
      <c r="MCR60"/>
      <c r="MCS60"/>
      <c r="MCT60"/>
      <c r="MCU60"/>
      <c r="MCV60"/>
      <c r="MCW60"/>
      <c r="MCX60"/>
      <c r="MCY60"/>
      <c r="MCZ60"/>
      <c r="MDA60"/>
      <c r="MDB60"/>
      <c r="MDC60"/>
      <c r="MDD60"/>
      <c r="MDE60"/>
      <c r="MDF60"/>
      <c r="MDG60"/>
      <c r="MDH60"/>
      <c r="MDI60"/>
      <c r="MDJ60"/>
      <c r="MDK60"/>
      <c r="MDL60"/>
      <c r="MDM60"/>
      <c r="MDN60"/>
      <c r="MDO60"/>
      <c r="MDP60"/>
      <c r="MDQ60"/>
      <c r="MDR60"/>
      <c r="MDS60"/>
      <c r="MDT60"/>
      <c r="MDU60"/>
      <c r="MDV60"/>
      <c r="MDW60"/>
      <c r="MDX60"/>
      <c r="MDY60"/>
      <c r="MDZ60"/>
      <c r="MEA60"/>
      <c r="MEB60"/>
      <c r="MEC60"/>
      <c r="MED60"/>
      <c r="MEE60"/>
      <c r="MEF60"/>
      <c r="MEG60"/>
      <c r="MEH60"/>
      <c r="MEI60"/>
      <c r="MEJ60"/>
      <c r="MEK60"/>
      <c r="MEL60"/>
      <c r="MEM60"/>
      <c r="MEN60"/>
      <c r="MEO60"/>
      <c r="MEP60"/>
      <c r="MEQ60"/>
      <c r="MER60"/>
      <c r="MES60"/>
      <c r="MET60"/>
      <c r="MEU60"/>
      <c r="MEV60"/>
      <c r="MEW60"/>
      <c r="MEX60"/>
      <c r="MEY60"/>
      <c r="MEZ60"/>
      <c r="MFA60"/>
      <c r="MFB60"/>
      <c r="MFC60"/>
      <c r="MFD60"/>
      <c r="MFE60"/>
      <c r="MFF60"/>
      <c r="MFG60"/>
      <c r="MFH60"/>
      <c r="MFI60"/>
      <c r="MFJ60"/>
      <c r="MFK60"/>
      <c r="MFL60"/>
      <c r="MFM60"/>
      <c r="MFN60"/>
      <c r="MFO60"/>
      <c r="MFP60"/>
      <c r="MFQ60"/>
      <c r="MFR60"/>
      <c r="MFS60"/>
      <c r="MFT60"/>
      <c r="MFU60"/>
      <c r="MFV60"/>
      <c r="MFW60"/>
      <c r="MFX60"/>
      <c r="MFY60"/>
      <c r="MFZ60"/>
      <c r="MGA60"/>
      <c r="MGB60"/>
      <c r="MGC60"/>
      <c r="MGD60"/>
      <c r="MGE60"/>
      <c r="MGF60"/>
      <c r="MGG60"/>
      <c r="MGH60"/>
      <c r="MGI60"/>
      <c r="MGJ60"/>
      <c r="MGK60"/>
      <c r="MGL60"/>
      <c r="MGM60"/>
      <c r="MGN60"/>
      <c r="MGO60"/>
      <c r="MGP60"/>
      <c r="MGQ60"/>
      <c r="MGR60"/>
      <c r="MGS60"/>
      <c r="MGT60"/>
      <c r="MGU60"/>
      <c r="MGV60"/>
      <c r="MGW60"/>
      <c r="MGX60"/>
      <c r="MGY60"/>
      <c r="MGZ60"/>
      <c r="MHA60"/>
      <c r="MHB60"/>
      <c r="MHC60"/>
      <c r="MHD60"/>
      <c r="MHE60"/>
      <c r="MHF60"/>
      <c r="MHG60"/>
      <c r="MHH60"/>
      <c r="MHI60"/>
      <c r="MHJ60"/>
      <c r="MHK60"/>
      <c r="MHL60"/>
      <c r="MHM60"/>
      <c r="MHN60"/>
      <c r="MHO60"/>
      <c r="MHP60"/>
      <c r="MHQ60"/>
      <c r="MHR60"/>
      <c r="MHS60"/>
      <c r="MHT60"/>
      <c r="MHU60"/>
      <c r="MHV60"/>
      <c r="MHW60"/>
      <c r="MHX60"/>
      <c r="MHY60"/>
      <c r="MHZ60"/>
      <c r="MIA60"/>
      <c r="MIB60"/>
      <c r="MIC60"/>
      <c r="MID60"/>
      <c r="MIE60"/>
      <c r="MIF60"/>
      <c r="MIG60"/>
      <c r="MIH60"/>
      <c r="MII60"/>
      <c r="MIJ60"/>
      <c r="MIK60"/>
      <c r="MIL60"/>
      <c r="MIM60"/>
      <c r="MIN60"/>
      <c r="MIO60"/>
      <c r="MIP60"/>
      <c r="MIQ60"/>
      <c r="MIR60"/>
      <c r="MIS60"/>
      <c r="MIT60"/>
      <c r="MIU60"/>
      <c r="MIV60"/>
      <c r="MIW60"/>
      <c r="MIX60"/>
      <c r="MIY60"/>
      <c r="MIZ60"/>
      <c r="MJA60"/>
      <c r="MJB60"/>
      <c r="MJC60"/>
      <c r="MJD60"/>
      <c r="MJE60"/>
      <c r="MJF60"/>
      <c r="MJG60"/>
      <c r="MJH60"/>
      <c r="MJI60"/>
      <c r="MJJ60"/>
      <c r="MJK60"/>
      <c r="MJL60"/>
      <c r="MJM60"/>
      <c r="MJN60"/>
      <c r="MJO60"/>
      <c r="MJP60"/>
      <c r="MJQ60"/>
      <c r="MJR60"/>
      <c r="MJS60"/>
      <c r="MJT60"/>
      <c r="MJU60"/>
      <c r="MJV60"/>
      <c r="MJW60"/>
      <c r="MJX60"/>
      <c r="MJY60"/>
      <c r="MJZ60"/>
      <c r="MKA60"/>
      <c r="MKB60"/>
      <c r="MKC60"/>
      <c r="MKD60"/>
      <c r="MKE60"/>
      <c r="MKF60"/>
      <c r="MKG60"/>
      <c r="MKH60"/>
      <c r="MKI60"/>
      <c r="MKJ60"/>
      <c r="MKK60"/>
      <c r="MKL60"/>
      <c r="MKM60"/>
      <c r="MKN60"/>
      <c r="MKO60"/>
      <c r="MKP60"/>
      <c r="MKQ60"/>
      <c r="MKR60"/>
      <c r="MKS60"/>
      <c r="MKT60"/>
      <c r="MKU60"/>
      <c r="MKV60"/>
      <c r="MKW60"/>
      <c r="MKX60"/>
      <c r="MKY60"/>
      <c r="MKZ60"/>
      <c r="MLA60"/>
      <c r="MLB60"/>
      <c r="MLC60"/>
      <c r="MLD60"/>
      <c r="MLE60"/>
      <c r="MLF60"/>
      <c r="MLG60"/>
      <c r="MLH60"/>
      <c r="MLI60"/>
      <c r="MLJ60"/>
      <c r="MLK60"/>
      <c r="MLL60"/>
      <c r="MLM60"/>
      <c r="MLN60"/>
      <c r="MLO60"/>
      <c r="MLP60"/>
      <c r="MLQ60"/>
      <c r="MLR60"/>
      <c r="MLS60"/>
      <c r="MLT60"/>
      <c r="MLU60"/>
      <c r="MLV60"/>
      <c r="MLW60"/>
      <c r="MLX60"/>
      <c r="MLY60"/>
      <c r="MLZ60"/>
      <c r="MMA60"/>
      <c r="MMB60"/>
      <c r="MMC60"/>
      <c r="MMD60"/>
      <c r="MME60"/>
      <c r="MMF60"/>
      <c r="MMG60"/>
      <c r="MMH60"/>
      <c r="MMI60"/>
      <c r="MMJ60"/>
      <c r="MMK60"/>
      <c r="MML60"/>
      <c r="MMM60"/>
      <c r="MMN60"/>
      <c r="MMO60"/>
      <c r="MMP60"/>
      <c r="MMQ60"/>
      <c r="MMR60"/>
      <c r="MMS60"/>
      <c r="MMT60"/>
      <c r="MMU60"/>
      <c r="MMV60"/>
      <c r="MMW60"/>
      <c r="MMX60"/>
      <c r="MMY60"/>
      <c r="MMZ60"/>
      <c r="MNA60"/>
      <c r="MNB60"/>
      <c r="MNC60"/>
      <c r="MND60"/>
      <c r="MNE60"/>
      <c r="MNF60"/>
      <c r="MNG60"/>
      <c r="MNH60"/>
      <c r="MNI60"/>
      <c r="MNJ60"/>
      <c r="MNK60"/>
      <c r="MNL60"/>
      <c r="MNM60"/>
      <c r="MNN60"/>
      <c r="MNO60"/>
      <c r="MNP60"/>
      <c r="MNQ60"/>
      <c r="MNR60"/>
      <c r="MNS60"/>
      <c r="MNT60"/>
      <c r="MNU60"/>
      <c r="MNV60"/>
      <c r="MNW60"/>
      <c r="MNX60"/>
      <c r="MNY60"/>
      <c r="MNZ60"/>
      <c r="MOA60"/>
      <c r="MOB60"/>
      <c r="MOC60"/>
      <c r="MOD60"/>
      <c r="MOE60"/>
      <c r="MOF60"/>
      <c r="MOG60"/>
      <c r="MOH60"/>
      <c r="MOI60"/>
      <c r="MOJ60"/>
      <c r="MOK60"/>
      <c r="MOL60"/>
      <c r="MOM60"/>
      <c r="MON60"/>
      <c r="MOO60"/>
      <c r="MOP60"/>
      <c r="MOQ60"/>
      <c r="MOR60"/>
      <c r="MOS60"/>
      <c r="MOT60"/>
      <c r="MOU60"/>
      <c r="MOV60"/>
      <c r="MOW60"/>
      <c r="MOX60"/>
      <c r="MOY60"/>
      <c r="MOZ60"/>
      <c r="MPA60"/>
      <c r="MPB60"/>
      <c r="MPC60"/>
      <c r="MPD60"/>
      <c r="MPE60"/>
      <c r="MPF60"/>
      <c r="MPG60"/>
      <c r="MPH60"/>
      <c r="MPI60"/>
      <c r="MPJ60"/>
      <c r="MPK60"/>
      <c r="MPL60"/>
      <c r="MPM60"/>
      <c r="MPN60"/>
      <c r="MPO60"/>
      <c r="MPP60"/>
      <c r="MPQ60"/>
      <c r="MPR60"/>
      <c r="MPS60"/>
      <c r="MPT60"/>
      <c r="MPU60"/>
      <c r="MPV60"/>
      <c r="MPW60"/>
      <c r="MPX60"/>
      <c r="MPY60"/>
      <c r="MPZ60"/>
      <c r="MQA60"/>
      <c r="MQB60"/>
      <c r="MQC60"/>
      <c r="MQD60"/>
      <c r="MQE60"/>
      <c r="MQF60"/>
      <c r="MQG60"/>
      <c r="MQH60"/>
      <c r="MQI60"/>
      <c r="MQJ60"/>
      <c r="MQK60"/>
      <c r="MQL60"/>
      <c r="MQM60"/>
      <c r="MQN60"/>
      <c r="MQO60"/>
      <c r="MQP60"/>
      <c r="MQQ60"/>
      <c r="MQR60"/>
      <c r="MQS60"/>
      <c r="MQT60"/>
      <c r="MQU60"/>
      <c r="MQV60"/>
      <c r="MQW60"/>
      <c r="MQX60"/>
      <c r="MQY60"/>
      <c r="MQZ60"/>
      <c r="MRA60"/>
      <c r="MRB60"/>
      <c r="MRC60"/>
      <c r="MRD60"/>
      <c r="MRE60"/>
      <c r="MRF60"/>
      <c r="MRG60"/>
      <c r="MRH60"/>
      <c r="MRI60"/>
      <c r="MRJ60"/>
      <c r="MRK60"/>
      <c r="MRL60"/>
      <c r="MRM60"/>
      <c r="MRN60"/>
      <c r="MRO60"/>
      <c r="MRP60"/>
      <c r="MRQ60"/>
      <c r="MRR60"/>
      <c r="MRS60"/>
      <c r="MRT60"/>
      <c r="MRU60"/>
      <c r="MRV60"/>
      <c r="MRW60"/>
      <c r="MRX60"/>
      <c r="MRY60"/>
      <c r="MRZ60"/>
      <c r="MSA60"/>
      <c r="MSB60"/>
      <c r="MSC60"/>
      <c r="MSD60"/>
      <c r="MSE60"/>
      <c r="MSF60"/>
      <c r="MSG60"/>
      <c r="MSH60"/>
      <c r="MSI60"/>
      <c r="MSJ60"/>
      <c r="MSK60"/>
      <c r="MSL60"/>
      <c r="MSM60"/>
      <c r="MSN60"/>
      <c r="MSO60"/>
      <c r="MSP60"/>
      <c r="MSQ60"/>
      <c r="MSR60"/>
      <c r="MSS60"/>
      <c r="MST60"/>
      <c r="MSU60"/>
      <c r="MSV60"/>
      <c r="MSW60"/>
      <c r="MSX60"/>
      <c r="MSY60"/>
      <c r="MSZ60"/>
      <c r="MTA60"/>
      <c r="MTB60"/>
      <c r="MTC60"/>
      <c r="MTD60"/>
      <c r="MTE60"/>
      <c r="MTF60"/>
      <c r="MTG60"/>
      <c r="MTH60"/>
      <c r="MTI60"/>
      <c r="MTJ60"/>
      <c r="MTK60"/>
      <c r="MTL60"/>
      <c r="MTM60"/>
      <c r="MTN60"/>
      <c r="MTO60"/>
      <c r="MTP60"/>
      <c r="MTQ60"/>
      <c r="MTR60"/>
      <c r="MTS60"/>
      <c r="MTT60"/>
      <c r="MTU60"/>
      <c r="MTV60"/>
      <c r="MTW60"/>
      <c r="MTX60"/>
      <c r="MTY60"/>
      <c r="MTZ60"/>
      <c r="MUA60"/>
      <c r="MUB60"/>
      <c r="MUC60"/>
      <c r="MUD60"/>
      <c r="MUE60"/>
      <c r="MUF60"/>
      <c r="MUG60"/>
      <c r="MUH60"/>
      <c r="MUI60"/>
      <c r="MUJ60"/>
      <c r="MUK60"/>
      <c r="MUL60"/>
      <c r="MUM60"/>
      <c r="MUN60"/>
      <c r="MUO60"/>
      <c r="MUP60"/>
      <c r="MUQ60"/>
      <c r="MUR60"/>
      <c r="MUS60"/>
      <c r="MUT60"/>
      <c r="MUU60"/>
      <c r="MUV60"/>
      <c r="MUW60"/>
      <c r="MUX60"/>
      <c r="MUY60"/>
      <c r="MUZ60"/>
      <c r="MVA60"/>
      <c r="MVB60"/>
      <c r="MVC60"/>
      <c r="MVD60"/>
      <c r="MVE60"/>
      <c r="MVF60"/>
      <c r="MVG60"/>
      <c r="MVH60"/>
      <c r="MVI60"/>
      <c r="MVJ60"/>
      <c r="MVK60"/>
      <c r="MVL60"/>
      <c r="MVM60"/>
      <c r="MVN60"/>
      <c r="MVO60"/>
      <c r="MVP60"/>
      <c r="MVQ60"/>
      <c r="MVR60"/>
      <c r="MVS60"/>
      <c r="MVT60"/>
      <c r="MVU60"/>
      <c r="MVV60"/>
      <c r="MVW60"/>
      <c r="MVX60"/>
      <c r="MVY60"/>
      <c r="MVZ60"/>
      <c r="MWA60"/>
      <c r="MWB60"/>
      <c r="MWC60"/>
      <c r="MWD60"/>
      <c r="MWE60"/>
      <c r="MWF60"/>
      <c r="MWG60"/>
      <c r="MWH60"/>
      <c r="MWI60"/>
      <c r="MWJ60"/>
      <c r="MWK60"/>
      <c r="MWL60"/>
      <c r="MWM60"/>
      <c r="MWN60"/>
      <c r="MWO60"/>
      <c r="MWP60"/>
      <c r="MWQ60"/>
      <c r="MWR60"/>
      <c r="MWS60"/>
      <c r="MWT60"/>
      <c r="MWU60"/>
      <c r="MWV60"/>
      <c r="MWW60"/>
      <c r="MWX60"/>
      <c r="MWY60"/>
      <c r="MWZ60"/>
      <c r="MXA60"/>
      <c r="MXB60"/>
      <c r="MXC60"/>
      <c r="MXD60"/>
      <c r="MXE60"/>
      <c r="MXF60"/>
      <c r="MXG60"/>
      <c r="MXH60"/>
      <c r="MXI60"/>
      <c r="MXJ60"/>
      <c r="MXK60"/>
      <c r="MXL60"/>
      <c r="MXM60"/>
      <c r="MXN60"/>
      <c r="MXO60"/>
      <c r="MXP60"/>
      <c r="MXQ60"/>
      <c r="MXR60"/>
      <c r="MXS60"/>
      <c r="MXT60"/>
      <c r="MXU60"/>
      <c r="MXV60"/>
      <c r="MXW60"/>
      <c r="MXX60"/>
      <c r="MXY60"/>
      <c r="MXZ60"/>
      <c r="MYA60"/>
      <c r="MYB60"/>
      <c r="MYC60"/>
      <c r="MYD60"/>
      <c r="MYE60"/>
      <c r="MYF60"/>
      <c r="MYG60"/>
      <c r="MYH60"/>
      <c r="MYI60"/>
      <c r="MYJ60"/>
      <c r="MYK60"/>
      <c r="MYL60"/>
      <c r="MYM60"/>
      <c r="MYN60"/>
      <c r="MYO60"/>
      <c r="MYP60"/>
      <c r="MYQ60"/>
      <c r="MYR60"/>
      <c r="MYS60"/>
      <c r="MYT60"/>
      <c r="MYU60"/>
      <c r="MYV60"/>
      <c r="MYW60"/>
      <c r="MYX60"/>
      <c r="MYY60"/>
      <c r="MYZ60"/>
      <c r="MZA60"/>
      <c r="MZB60"/>
      <c r="MZC60"/>
      <c r="MZD60"/>
      <c r="MZE60"/>
      <c r="MZF60"/>
      <c r="MZG60"/>
      <c r="MZH60"/>
      <c r="MZI60"/>
      <c r="MZJ60"/>
      <c r="MZK60"/>
      <c r="MZL60"/>
      <c r="MZM60"/>
      <c r="MZN60"/>
      <c r="MZO60"/>
      <c r="MZP60"/>
      <c r="MZQ60"/>
      <c r="MZR60"/>
      <c r="MZS60"/>
      <c r="MZT60"/>
      <c r="MZU60"/>
      <c r="MZV60"/>
      <c r="MZW60"/>
      <c r="MZX60"/>
      <c r="MZY60"/>
      <c r="MZZ60"/>
      <c r="NAA60"/>
      <c r="NAB60"/>
      <c r="NAC60"/>
      <c r="NAD60"/>
      <c r="NAE60"/>
      <c r="NAF60"/>
      <c r="NAG60"/>
      <c r="NAH60"/>
      <c r="NAI60"/>
      <c r="NAJ60"/>
      <c r="NAK60"/>
      <c r="NAL60"/>
      <c r="NAM60"/>
      <c r="NAN60"/>
      <c r="NAO60"/>
      <c r="NAP60"/>
      <c r="NAQ60"/>
      <c r="NAR60"/>
      <c r="NAS60"/>
      <c r="NAT60"/>
      <c r="NAU60"/>
      <c r="NAV60"/>
      <c r="NAW60"/>
      <c r="NAX60"/>
      <c r="NAY60"/>
      <c r="NAZ60"/>
      <c r="NBA60"/>
      <c r="NBB60"/>
      <c r="NBC60"/>
      <c r="NBD60"/>
      <c r="NBE60"/>
      <c r="NBF60"/>
      <c r="NBG60"/>
      <c r="NBH60"/>
      <c r="NBI60"/>
      <c r="NBJ60"/>
      <c r="NBK60"/>
      <c r="NBL60"/>
      <c r="NBM60"/>
      <c r="NBN60"/>
      <c r="NBO60"/>
      <c r="NBP60"/>
      <c r="NBQ60"/>
      <c r="NBR60"/>
      <c r="NBS60"/>
      <c r="NBT60"/>
      <c r="NBU60"/>
      <c r="NBV60"/>
      <c r="NBW60"/>
      <c r="NBX60"/>
      <c r="NBY60"/>
      <c r="NBZ60"/>
      <c r="NCA60"/>
      <c r="NCB60"/>
      <c r="NCC60"/>
      <c r="NCD60"/>
      <c r="NCE60"/>
      <c r="NCF60"/>
      <c r="NCG60"/>
      <c r="NCH60"/>
      <c r="NCI60"/>
      <c r="NCJ60"/>
      <c r="NCK60"/>
      <c r="NCL60"/>
      <c r="NCM60"/>
      <c r="NCN60"/>
      <c r="NCO60"/>
      <c r="NCP60"/>
      <c r="NCQ60"/>
      <c r="NCR60"/>
      <c r="NCS60"/>
      <c r="NCT60"/>
      <c r="NCU60"/>
      <c r="NCV60"/>
      <c r="NCW60"/>
      <c r="NCX60"/>
      <c r="NCY60"/>
      <c r="NCZ60"/>
      <c r="NDA60"/>
      <c r="NDB60"/>
      <c r="NDC60"/>
      <c r="NDD60"/>
      <c r="NDE60"/>
      <c r="NDF60"/>
      <c r="NDG60"/>
      <c r="NDH60"/>
      <c r="NDI60"/>
      <c r="NDJ60"/>
      <c r="NDK60"/>
      <c r="NDL60"/>
      <c r="NDM60"/>
      <c r="NDN60"/>
      <c r="NDO60"/>
      <c r="NDP60"/>
      <c r="NDQ60"/>
      <c r="NDR60"/>
      <c r="NDS60"/>
      <c r="NDT60"/>
      <c r="NDU60"/>
      <c r="NDV60"/>
      <c r="NDW60"/>
      <c r="NDX60"/>
      <c r="NDY60"/>
      <c r="NDZ60"/>
      <c r="NEA60"/>
      <c r="NEB60"/>
      <c r="NEC60"/>
      <c r="NED60"/>
      <c r="NEE60"/>
      <c r="NEF60"/>
      <c r="NEG60"/>
      <c r="NEH60"/>
      <c r="NEI60"/>
      <c r="NEJ60"/>
      <c r="NEK60"/>
      <c r="NEL60"/>
      <c r="NEM60"/>
      <c r="NEN60"/>
      <c r="NEO60"/>
      <c r="NEP60"/>
      <c r="NEQ60"/>
      <c r="NER60"/>
      <c r="NES60"/>
      <c r="NET60"/>
      <c r="NEU60"/>
      <c r="NEV60"/>
      <c r="NEW60"/>
      <c r="NEX60"/>
      <c r="NEY60"/>
      <c r="NEZ60"/>
      <c r="NFA60"/>
      <c r="NFB60"/>
      <c r="NFC60"/>
      <c r="NFD60"/>
      <c r="NFE60"/>
      <c r="NFF60"/>
      <c r="NFG60"/>
      <c r="NFH60"/>
      <c r="NFI60"/>
      <c r="NFJ60"/>
      <c r="NFK60"/>
      <c r="NFL60"/>
      <c r="NFM60"/>
      <c r="NFN60"/>
      <c r="NFO60"/>
      <c r="NFP60"/>
      <c r="NFQ60"/>
      <c r="NFR60"/>
      <c r="NFS60"/>
      <c r="NFT60"/>
      <c r="NFU60"/>
      <c r="NFV60"/>
      <c r="NFW60"/>
      <c r="NFX60"/>
      <c r="NFY60"/>
      <c r="NFZ60"/>
      <c r="NGA60"/>
      <c r="NGB60"/>
      <c r="NGC60"/>
      <c r="NGD60"/>
      <c r="NGE60"/>
      <c r="NGF60"/>
      <c r="NGG60"/>
      <c r="NGH60"/>
      <c r="NGI60"/>
      <c r="NGJ60"/>
      <c r="NGK60"/>
      <c r="NGL60"/>
      <c r="NGM60"/>
      <c r="NGN60"/>
      <c r="NGO60"/>
      <c r="NGP60"/>
      <c r="NGQ60"/>
      <c r="NGR60"/>
      <c r="NGS60"/>
      <c r="NGT60"/>
      <c r="NGU60"/>
      <c r="NGV60"/>
      <c r="NGW60"/>
      <c r="NGX60"/>
      <c r="NGY60"/>
      <c r="NGZ60"/>
      <c r="NHA60"/>
      <c r="NHB60"/>
      <c r="NHC60"/>
      <c r="NHD60"/>
      <c r="NHE60"/>
      <c r="NHF60"/>
      <c r="NHG60"/>
      <c r="NHH60"/>
      <c r="NHI60"/>
      <c r="NHJ60"/>
      <c r="NHK60"/>
      <c r="NHL60"/>
      <c r="NHM60"/>
      <c r="NHN60"/>
      <c r="NHO60"/>
      <c r="NHP60"/>
      <c r="NHQ60"/>
      <c r="NHR60"/>
      <c r="NHS60"/>
      <c r="NHT60"/>
      <c r="NHU60"/>
      <c r="NHV60"/>
      <c r="NHW60"/>
      <c r="NHX60"/>
      <c r="NHY60"/>
      <c r="NHZ60"/>
      <c r="NIA60"/>
      <c r="NIB60"/>
      <c r="NIC60"/>
      <c r="NID60"/>
      <c r="NIE60"/>
      <c r="NIF60"/>
      <c r="NIG60"/>
      <c r="NIH60"/>
      <c r="NII60"/>
      <c r="NIJ60"/>
      <c r="NIK60"/>
      <c r="NIL60"/>
      <c r="NIM60"/>
      <c r="NIN60"/>
      <c r="NIO60"/>
      <c r="NIP60"/>
      <c r="NIQ60"/>
      <c r="NIR60"/>
      <c r="NIS60"/>
      <c r="NIT60"/>
      <c r="NIU60"/>
      <c r="NIV60"/>
      <c r="NIW60"/>
      <c r="NIX60"/>
      <c r="NIY60"/>
      <c r="NIZ60"/>
      <c r="NJA60"/>
      <c r="NJB60"/>
      <c r="NJC60"/>
      <c r="NJD60"/>
      <c r="NJE60"/>
      <c r="NJF60"/>
      <c r="NJG60"/>
      <c r="NJH60"/>
      <c r="NJI60"/>
      <c r="NJJ60"/>
      <c r="NJK60"/>
      <c r="NJL60"/>
      <c r="NJM60"/>
      <c r="NJN60"/>
      <c r="NJO60"/>
      <c r="NJP60"/>
      <c r="NJQ60"/>
      <c r="NJR60"/>
      <c r="NJS60"/>
      <c r="NJT60"/>
      <c r="NJU60"/>
      <c r="NJV60"/>
      <c r="NJW60"/>
      <c r="NJX60"/>
      <c r="NJY60"/>
      <c r="NJZ60"/>
      <c r="NKA60"/>
      <c r="NKB60"/>
      <c r="NKC60"/>
      <c r="NKD60"/>
      <c r="NKE60"/>
      <c r="NKF60"/>
      <c r="NKG60"/>
      <c r="NKH60"/>
      <c r="NKI60"/>
      <c r="NKJ60"/>
      <c r="NKK60"/>
      <c r="NKL60"/>
      <c r="NKM60"/>
      <c r="NKN60"/>
      <c r="NKO60"/>
      <c r="NKP60"/>
      <c r="NKQ60"/>
      <c r="NKR60"/>
      <c r="NKS60"/>
      <c r="NKT60"/>
      <c r="NKU60"/>
      <c r="NKV60"/>
      <c r="NKW60"/>
      <c r="NKX60"/>
      <c r="NKY60"/>
      <c r="NKZ60"/>
      <c r="NLA60"/>
      <c r="NLB60"/>
      <c r="NLC60"/>
      <c r="NLD60"/>
      <c r="NLE60"/>
      <c r="NLF60"/>
      <c r="NLG60"/>
      <c r="NLH60"/>
      <c r="NLI60"/>
      <c r="NLJ60"/>
      <c r="NLK60"/>
      <c r="NLL60"/>
      <c r="NLM60"/>
      <c r="NLN60"/>
      <c r="NLO60"/>
      <c r="NLP60"/>
      <c r="NLQ60"/>
      <c r="NLR60"/>
      <c r="NLS60"/>
      <c r="NLT60"/>
      <c r="NLU60"/>
      <c r="NLV60"/>
      <c r="NLW60"/>
      <c r="NLX60"/>
      <c r="NLY60"/>
      <c r="NLZ60"/>
      <c r="NMA60"/>
      <c r="NMB60"/>
      <c r="NMC60"/>
      <c r="NMD60"/>
      <c r="NME60"/>
      <c r="NMF60"/>
      <c r="NMG60"/>
      <c r="NMH60"/>
      <c r="NMI60"/>
      <c r="NMJ60"/>
      <c r="NMK60"/>
      <c r="NML60"/>
      <c r="NMM60"/>
      <c r="NMN60"/>
      <c r="NMO60"/>
      <c r="NMP60"/>
      <c r="NMQ60"/>
      <c r="NMR60"/>
      <c r="NMS60"/>
      <c r="NMT60"/>
      <c r="NMU60"/>
      <c r="NMV60"/>
      <c r="NMW60"/>
      <c r="NMX60"/>
      <c r="NMY60"/>
      <c r="NMZ60"/>
      <c r="NNA60"/>
      <c r="NNB60"/>
      <c r="NNC60"/>
      <c r="NND60"/>
      <c r="NNE60"/>
      <c r="NNF60"/>
      <c r="NNG60"/>
      <c r="NNH60"/>
      <c r="NNI60"/>
      <c r="NNJ60"/>
      <c r="NNK60"/>
      <c r="NNL60"/>
      <c r="NNM60"/>
      <c r="NNN60"/>
      <c r="NNO60"/>
      <c r="NNP60"/>
      <c r="NNQ60"/>
      <c r="NNR60"/>
      <c r="NNS60"/>
      <c r="NNT60"/>
      <c r="NNU60"/>
      <c r="NNV60"/>
      <c r="NNW60"/>
      <c r="NNX60"/>
      <c r="NNY60"/>
      <c r="NNZ60"/>
      <c r="NOA60"/>
      <c r="NOB60"/>
      <c r="NOC60"/>
      <c r="NOD60"/>
      <c r="NOE60"/>
      <c r="NOF60"/>
      <c r="NOG60"/>
      <c r="NOH60"/>
      <c r="NOI60"/>
      <c r="NOJ60"/>
      <c r="NOK60"/>
      <c r="NOL60"/>
      <c r="NOM60"/>
      <c r="NON60"/>
      <c r="NOO60"/>
      <c r="NOP60"/>
      <c r="NOQ60"/>
      <c r="NOR60"/>
      <c r="NOS60"/>
      <c r="NOT60"/>
      <c r="NOU60"/>
      <c r="NOV60"/>
      <c r="NOW60"/>
      <c r="NOX60"/>
      <c r="NOY60"/>
      <c r="NOZ60"/>
      <c r="NPA60"/>
      <c r="NPB60"/>
      <c r="NPC60"/>
      <c r="NPD60"/>
      <c r="NPE60"/>
      <c r="NPF60"/>
      <c r="NPG60"/>
      <c r="NPH60"/>
      <c r="NPI60"/>
      <c r="NPJ60"/>
      <c r="NPK60"/>
      <c r="NPL60"/>
      <c r="NPM60"/>
      <c r="NPN60"/>
      <c r="NPO60"/>
      <c r="NPP60"/>
      <c r="NPQ60"/>
      <c r="NPR60"/>
      <c r="NPS60"/>
      <c r="NPT60"/>
      <c r="NPU60"/>
      <c r="NPV60"/>
      <c r="NPW60"/>
      <c r="NPX60"/>
      <c r="NPY60"/>
      <c r="NPZ60"/>
      <c r="NQA60"/>
      <c r="NQB60"/>
      <c r="NQC60"/>
      <c r="NQD60"/>
      <c r="NQE60"/>
      <c r="NQF60"/>
      <c r="NQG60"/>
      <c r="NQH60"/>
      <c r="NQI60"/>
      <c r="NQJ60"/>
      <c r="NQK60"/>
      <c r="NQL60"/>
      <c r="NQM60"/>
      <c r="NQN60"/>
      <c r="NQO60"/>
      <c r="NQP60"/>
      <c r="NQQ60"/>
      <c r="NQR60"/>
      <c r="NQS60"/>
      <c r="NQT60"/>
      <c r="NQU60"/>
      <c r="NQV60"/>
      <c r="NQW60"/>
      <c r="NQX60"/>
      <c r="NQY60"/>
      <c r="NQZ60"/>
      <c r="NRA60"/>
      <c r="NRB60"/>
      <c r="NRC60"/>
      <c r="NRD60"/>
      <c r="NRE60"/>
      <c r="NRF60"/>
      <c r="NRG60"/>
      <c r="NRH60"/>
      <c r="NRI60"/>
      <c r="NRJ60"/>
      <c r="NRK60"/>
      <c r="NRL60"/>
      <c r="NRM60"/>
      <c r="NRN60"/>
      <c r="NRO60"/>
      <c r="NRP60"/>
      <c r="NRQ60"/>
      <c r="NRR60"/>
      <c r="NRS60"/>
      <c r="NRT60"/>
      <c r="NRU60"/>
      <c r="NRV60"/>
      <c r="NRW60"/>
      <c r="NRX60"/>
      <c r="NRY60"/>
      <c r="NRZ60"/>
      <c r="NSA60"/>
      <c r="NSB60"/>
      <c r="NSC60"/>
      <c r="NSD60"/>
      <c r="NSE60"/>
      <c r="NSF60"/>
      <c r="NSG60"/>
      <c r="NSH60"/>
      <c r="NSI60"/>
      <c r="NSJ60"/>
      <c r="NSK60"/>
      <c r="NSL60"/>
      <c r="NSM60"/>
      <c r="NSN60"/>
      <c r="NSO60"/>
      <c r="NSP60"/>
      <c r="NSQ60"/>
      <c r="NSR60"/>
      <c r="NSS60"/>
      <c r="NST60"/>
      <c r="NSU60"/>
      <c r="NSV60"/>
      <c r="NSW60"/>
      <c r="NSX60"/>
      <c r="NSY60"/>
      <c r="NSZ60"/>
      <c r="NTA60"/>
      <c r="NTB60"/>
      <c r="NTC60"/>
      <c r="NTD60"/>
      <c r="NTE60"/>
      <c r="NTF60"/>
      <c r="NTG60"/>
      <c r="NTH60"/>
      <c r="NTI60"/>
      <c r="NTJ60"/>
      <c r="NTK60"/>
      <c r="NTL60"/>
      <c r="NTM60"/>
      <c r="NTN60"/>
      <c r="NTO60"/>
      <c r="NTP60"/>
      <c r="NTQ60"/>
      <c r="NTR60"/>
      <c r="NTS60"/>
      <c r="NTT60"/>
      <c r="NTU60"/>
      <c r="NTV60"/>
      <c r="NTW60"/>
      <c r="NTX60"/>
      <c r="NTY60"/>
      <c r="NTZ60"/>
      <c r="NUA60"/>
      <c r="NUB60"/>
      <c r="NUC60"/>
      <c r="NUD60"/>
      <c r="NUE60"/>
      <c r="NUF60"/>
      <c r="NUG60"/>
      <c r="NUH60"/>
      <c r="NUI60"/>
      <c r="NUJ60"/>
      <c r="NUK60"/>
      <c r="NUL60"/>
      <c r="NUM60"/>
      <c r="NUN60"/>
      <c r="NUO60"/>
      <c r="NUP60"/>
      <c r="NUQ60"/>
      <c r="NUR60"/>
      <c r="NUS60"/>
      <c r="NUT60"/>
      <c r="NUU60"/>
      <c r="NUV60"/>
      <c r="NUW60"/>
      <c r="NUX60"/>
      <c r="NUY60"/>
      <c r="NUZ60"/>
      <c r="NVA60"/>
      <c r="NVB60"/>
      <c r="NVC60"/>
      <c r="NVD60"/>
      <c r="NVE60"/>
      <c r="NVF60"/>
      <c r="NVG60"/>
      <c r="NVH60"/>
      <c r="NVI60"/>
      <c r="NVJ60"/>
      <c r="NVK60"/>
      <c r="NVL60"/>
      <c r="NVM60"/>
      <c r="NVN60"/>
      <c r="NVO60"/>
      <c r="NVP60"/>
      <c r="NVQ60"/>
      <c r="NVR60"/>
      <c r="NVS60"/>
      <c r="NVT60"/>
      <c r="NVU60"/>
      <c r="NVV60"/>
      <c r="NVW60"/>
      <c r="NVX60"/>
      <c r="NVY60"/>
      <c r="NVZ60"/>
      <c r="NWA60"/>
      <c r="NWB60"/>
      <c r="NWC60"/>
      <c r="NWD60"/>
      <c r="NWE60"/>
      <c r="NWF60"/>
      <c r="NWG60"/>
      <c r="NWH60"/>
      <c r="NWI60"/>
      <c r="NWJ60"/>
      <c r="NWK60"/>
      <c r="NWL60"/>
      <c r="NWM60"/>
      <c r="NWN60"/>
      <c r="NWO60"/>
      <c r="NWP60"/>
      <c r="NWQ60"/>
      <c r="NWR60"/>
      <c r="NWS60"/>
      <c r="NWT60"/>
      <c r="NWU60"/>
      <c r="NWV60"/>
      <c r="NWW60"/>
      <c r="NWX60"/>
      <c r="NWY60"/>
      <c r="NWZ60"/>
      <c r="NXA60"/>
      <c r="NXB60"/>
      <c r="NXC60"/>
      <c r="NXD60"/>
      <c r="NXE60"/>
      <c r="NXF60"/>
      <c r="NXG60"/>
      <c r="NXH60"/>
      <c r="NXI60"/>
      <c r="NXJ60"/>
      <c r="NXK60"/>
      <c r="NXL60"/>
      <c r="NXM60"/>
      <c r="NXN60"/>
      <c r="NXO60"/>
      <c r="NXP60"/>
      <c r="NXQ60"/>
      <c r="NXR60"/>
      <c r="NXS60"/>
      <c r="NXT60"/>
      <c r="NXU60"/>
      <c r="NXV60"/>
      <c r="NXW60"/>
      <c r="NXX60"/>
      <c r="NXY60"/>
      <c r="NXZ60"/>
      <c r="NYA60"/>
      <c r="NYB60"/>
      <c r="NYC60"/>
      <c r="NYD60"/>
      <c r="NYE60"/>
      <c r="NYF60"/>
      <c r="NYG60"/>
      <c r="NYH60"/>
      <c r="NYI60"/>
      <c r="NYJ60"/>
      <c r="NYK60"/>
      <c r="NYL60"/>
      <c r="NYM60"/>
      <c r="NYN60"/>
      <c r="NYO60"/>
      <c r="NYP60"/>
      <c r="NYQ60"/>
      <c r="NYR60"/>
      <c r="NYS60"/>
      <c r="NYT60"/>
      <c r="NYU60"/>
      <c r="NYV60"/>
      <c r="NYW60"/>
      <c r="NYX60"/>
      <c r="NYY60"/>
      <c r="NYZ60"/>
      <c r="NZA60"/>
      <c r="NZB60"/>
      <c r="NZC60"/>
      <c r="NZD60"/>
      <c r="NZE60"/>
      <c r="NZF60"/>
      <c r="NZG60"/>
      <c r="NZH60"/>
      <c r="NZI60"/>
      <c r="NZJ60"/>
      <c r="NZK60"/>
      <c r="NZL60"/>
      <c r="NZM60"/>
      <c r="NZN60"/>
      <c r="NZO60"/>
      <c r="NZP60"/>
      <c r="NZQ60"/>
      <c r="NZR60"/>
      <c r="NZS60"/>
      <c r="NZT60"/>
      <c r="NZU60"/>
      <c r="NZV60"/>
      <c r="NZW60"/>
      <c r="NZX60"/>
      <c r="NZY60"/>
      <c r="NZZ60"/>
      <c r="OAA60"/>
      <c r="OAB60"/>
      <c r="OAC60"/>
      <c r="OAD60"/>
      <c r="OAE60"/>
      <c r="OAF60"/>
      <c r="OAG60"/>
      <c r="OAH60"/>
      <c r="OAI60"/>
      <c r="OAJ60"/>
      <c r="OAK60"/>
      <c r="OAL60"/>
      <c r="OAM60"/>
      <c r="OAN60"/>
      <c r="OAO60"/>
      <c r="OAP60"/>
      <c r="OAQ60"/>
      <c r="OAR60"/>
      <c r="OAS60"/>
      <c r="OAT60"/>
      <c r="OAU60"/>
      <c r="OAV60"/>
      <c r="OAW60"/>
      <c r="OAX60"/>
      <c r="OAY60"/>
      <c r="OAZ60"/>
      <c r="OBA60"/>
      <c r="OBB60"/>
      <c r="OBC60"/>
      <c r="OBD60"/>
      <c r="OBE60"/>
      <c r="OBF60"/>
      <c r="OBG60"/>
      <c r="OBH60"/>
      <c r="OBI60"/>
      <c r="OBJ60"/>
      <c r="OBK60"/>
      <c r="OBL60"/>
      <c r="OBM60"/>
      <c r="OBN60"/>
      <c r="OBO60"/>
      <c r="OBP60"/>
      <c r="OBQ60"/>
      <c r="OBR60"/>
      <c r="OBS60"/>
      <c r="OBT60"/>
      <c r="OBU60"/>
      <c r="OBV60"/>
      <c r="OBW60"/>
      <c r="OBX60"/>
      <c r="OBY60"/>
      <c r="OBZ60"/>
      <c r="OCA60"/>
      <c r="OCB60"/>
      <c r="OCC60"/>
      <c r="OCD60"/>
      <c r="OCE60"/>
      <c r="OCF60"/>
      <c r="OCG60"/>
      <c r="OCH60"/>
      <c r="OCI60"/>
      <c r="OCJ60"/>
      <c r="OCK60"/>
      <c r="OCL60"/>
      <c r="OCM60"/>
      <c r="OCN60"/>
      <c r="OCO60"/>
      <c r="OCP60"/>
      <c r="OCQ60"/>
      <c r="OCR60"/>
      <c r="OCS60"/>
      <c r="OCT60"/>
      <c r="OCU60"/>
      <c r="OCV60"/>
      <c r="OCW60"/>
      <c r="OCX60"/>
      <c r="OCY60"/>
      <c r="OCZ60"/>
      <c r="ODA60"/>
      <c r="ODB60"/>
      <c r="ODC60"/>
      <c r="ODD60"/>
      <c r="ODE60"/>
      <c r="ODF60"/>
      <c r="ODG60"/>
      <c r="ODH60"/>
      <c r="ODI60"/>
      <c r="ODJ60"/>
      <c r="ODK60"/>
      <c r="ODL60"/>
      <c r="ODM60"/>
      <c r="ODN60"/>
      <c r="ODO60"/>
      <c r="ODP60"/>
      <c r="ODQ60"/>
      <c r="ODR60"/>
      <c r="ODS60"/>
      <c r="ODT60"/>
      <c r="ODU60"/>
      <c r="ODV60"/>
      <c r="ODW60"/>
      <c r="ODX60"/>
      <c r="ODY60"/>
      <c r="ODZ60"/>
      <c r="OEA60"/>
      <c r="OEB60"/>
      <c r="OEC60"/>
      <c r="OED60"/>
      <c r="OEE60"/>
      <c r="OEF60"/>
      <c r="OEG60"/>
      <c r="OEH60"/>
      <c r="OEI60"/>
      <c r="OEJ60"/>
      <c r="OEK60"/>
      <c r="OEL60"/>
      <c r="OEM60"/>
      <c r="OEN60"/>
      <c r="OEO60"/>
      <c r="OEP60"/>
      <c r="OEQ60"/>
      <c r="OER60"/>
      <c r="OES60"/>
      <c r="OET60"/>
      <c r="OEU60"/>
      <c r="OEV60"/>
      <c r="OEW60"/>
      <c r="OEX60"/>
      <c r="OEY60"/>
      <c r="OEZ60"/>
      <c r="OFA60"/>
      <c r="OFB60"/>
      <c r="OFC60"/>
      <c r="OFD60"/>
      <c r="OFE60"/>
      <c r="OFF60"/>
      <c r="OFG60"/>
      <c r="OFH60"/>
      <c r="OFI60"/>
      <c r="OFJ60"/>
      <c r="OFK60"/>
      <c r="OFL60"/>
      <c r="OFM60"/>
      <c r="OFN60"/>
      <c r="OFO60"/>
      <c r="OFP60"/>
      <c r="OFQ60"/>
      <c r="OFR60"/>
      <c r="OFS60"/>
      <c r="OFT60"/>
      <c r="OFU60"/>
      <c r="OFV60"/>
      <c r="OFW60"/>
      <c r="OFX60"/>
      <c r="OFY60"/>
      <c r="OFZ60"/>
      <c r="OGA60"/>
      <c r="OGB60"/>
      <c r="OGC60"/>
      <c r="OGD60"/>
      <c r="OGE60"/>
      <c r="OGF60"/>
      <c r="OGG60"/>
      <c r="OGH60"/>
      <c r="OGI60"/>
      <c r="OGJ60"/>
      <c r="OGK60"/>
      <c r="OGL60"/>
      <c r="OGM60"/>
      <c r="OGN60"/>
      <c r="OGO60"/>
      <c r="OGP60"/>
      <c r="OGQ60"/>
      <c r="OGR60"/>
      <c r="OGS60"/>
      <c r="OGT60"/>
      <c r="OGU60"/>
      <c r="OGV60"/>
      <c r="OGW60"/>
      <c r="OGX60"/>
      <c r="OGY60"/>
      <c r="OGZ60"/>
      <c r="OHA60"/>
      <c r="OHB60"/>
      <c r="OHC60"/>
      <c r="OHD60"/>
      <c r="OHE60"/>
      <c r="OHF60"/>
      <c r="OHG60"/>
      <c r="OHH60"/>
      <c r="OHI60"/>
      <c r="OHJ60"/>
      <c r="OHK60"/>
      <c r="OHL60"/>
      <c r="OHM60"/>
      <c r="OHN60"/>
      <c r="OHO60"/>
      <c r="OHP60"/>
      <c r="OHQ60"/>
      <c r="OHR60"/>
      <c r="OHS60"/>
      <c r="OHT60"/>
      <c r="OHU60"/>
      <c r="OHV60"/>
      <c r="OHW60"/>
      <c r="OHX60"/>
      <c r="OHY60"/>
      <c r="OHZ60"/>
      <c r="OIA60"/>
      <c r="OIB60"/>
      <c r="OIC60"/>
      <c r="OID60"/>
      <c r="OIE60"/>
      <c r="OIF60"/>
      <c r="OIG60"/>
      <c r="OIH60"/>
      <c r="OII60"/>
      <c r="OIJ60"/>
      <c r="OIK60"/>
      <c r="OIL60"/>
      <c r="OIM60"/>
      <c r="OIN60"/>
      <c r="OIO60"/>
      <c r="OIP60"/>
      <c r="OIQ60"/>
      <c r="OIR60"/>
      <c r="OIS60"/>
      <c r="OIT60"/>
      <c r="OIU60"/>
      <c r="OIV60"/>
      <c r="OIW60"/>
      <c r="OIX60"/>
      <c r="OIY60"/>
      <c r="OIZ60"/>
      <c r="OJA60"/>
      <c r="OJB60"/>
      <c r="OJC60"/>
      <c r="OJD60"/>
      <c r="OJE60"/>
      <c r="OJF60"/>
      <c r="OJG60"/>
      <c r="OJH60"/>
      <c r="OJI60"/>
      <c r="OJJ60"/>
      <c r="OJK60"/>
      <c r="OJL60"/>
      <c r="OJM60"/>
      <c r="OJN60"/>
      <c r="OJO60"/>
      <c r="OJP60"/>
      <c r="OJQ60"/>
      <c r="OJR60"/>
      <c r="OJS60"/>
      <c r="OJT60"/>
      <c r="OJU60"/>
      <c r="OJV60"/>
      <c r="OJW60"/>
      <c r="OJX60"/>
      <c r="OJY60"/>
      <c r="OJZ60"/>
      <c r="OKA60"/>
      <c r="OKB60"/>
      <c r="OKC60"/>
      <c r="OKD60"/>
      <c r="OKE60"/>
      <c r="OKF60"/>
      <c r="OKG60"/>
      <c r="OKH60"/>
      <c r="OKI60"/>
      <c r="OKJ60"/>
      <c r="OKK60"/>
      <c r="OKL60"/>
      <c r="OKM60"/>
      <c r="OKN60"/>
      <c r="OKO60"/>
      <c r="OKP60"/>
      <c r="OKQ60"/>
      <c r="OKR60"/>
      <c r="OKS60"/>
      <c r="OKT60"/>
      <c r="OKU60"/>
      <c r="OKV60"/>
      <c r="OKW60"/>
      <c r="OKX60"/>
      <c r="OKY60"/>
      <c r="OKZ60"/>
      <c r="OLA60"/>
      <c r="OLB60"/>
      <c r="OLC60"/>
      <c r="OLD60"/>
      <c r="OLE60"/>
      <c r="OLF60"/>
      <c r="OLG60"/>
      <c r="OLH60"/>
      <c r="OLI60"/>
      <c r="OLJ60"/>
      <c r="OLK60"/>
      <c r="OLL60"/>
      <c r="OLM60"/>
      <c r="OLN60"/>
      <c r="OLO60"/>
      <c r="OLP60"/>
      <c r="OLQ60"/>
      <c r="OLR60"/>
      <c r="OLS60"/>
      <c r="OLT60"/>
      <c r="OLU60"/>
      <c r="OLV60"/>
      <c r="OLW60"/>
      <c r="OLX60"/>
      <c r="OLY60"/>
      <c r="OLZ60"/>
      <c r="OMA60"/>
      <c r="OMB60"/>
      <c r="OMC60"/>
      <c r="OMD60"/>
      <c r="OME60"/>
      <c r="OMF60"/>
      <c r="OMG60"/>
      <c r="OMH60"/>
      <c r="OMI60"/>
      <c r="OMJ60"/>
      <c r="OMK60"/>
      <c r="OML60"/>
      <c r="OMM60"/>
      <c r="OMN60"/>
      <c r="OMO60"/>
      <c r="OMP60"/>
      <c r="OMQ60"/>
      <c r="OMR60"/>
      <c r="OMS60"/>
      <c r="OMT60"/>
      <c r="OMU60"/>
      <c r="OMV60"/>
      <c r="OMW60"/>
      <c r="OMX60"/>
      <c r="OMY60"/>
      <c r="OMZ60"/>
      <c r="ONA60"/>
      <c r="ONB60"/>
      <c r="ONC60"/>
      <c r="OND60"/>
      <c r="ONE60"/>
      <c r="ONF60"/>
      <c r="ONG60"/>
      <c r="ONH60"/>
      <c r="ONI60"/>
      <c r="ONJ60"/>
      <c r="ONK60"/>
      <c r="ONL60"/>
      <c r="ONM60"/>
      <c r="ONN60"/>
      <c r="ONO60"/>
      <c r="ONP60"/>
      <c r="ONQ60"/>
      <c r="ONR60"/>
      <c r="ONS60"/>
      <c r="ONT60"/>
      <c r="ONU60"/>
      <c r="ONV60"/>
      <c r="ONW60"/>
      <c r="ONX60"/>
      <c r="ONY60"/>
      <c r="ONZ60"/>
      <c r="OOA60"/>
      <c r="OOB60"/>
      <c r="OOC60"/>
      <c r="OOD60"/>
      <c r="OOE60"/>
      <c r="OOF60"/>
      <c r="OOG60"/>
      <c r="OOH60"/>
      <c r="OOI60"/>
      <c r="OOJ60"/>
      <c r="OOK60"/>
      <c r="OOL60"/>
      <c r="OOM60"/>
      <c r="OON60"/>
      <c r="OOO60"/>
      <c r="OOP60"/>
      <c r="OOQ60"/>
      <c r="OOR60"/>
      <c r="OOS60"/>
      <c r="OOT60"/>
      <c r="OOU60"/>
      <c r="OOV60"/>
      <c r="OOW60"/>
      <c r="OOX60"/>
      <c r="OOY60"/>
      <c r="OOZ60"/>
      <c r="OPA60"/>
      <c r="OPB60"/>
      <c r="OPC60"/>
      <c r="OPD60"/>
      <c r="OPE60"/>
      <c r="OPF60"/>
      <c r="OPG60"/>
      <c r="OPH60"/>
      <c r="OPI60"/>
      <c r="OPJ60"/>
      <c r="OPK60"/>
      <c r="OPL60"/>
      <c r="OPM60"/>
      <c r="OPN60"/>
      <c r="OPO60"/>
      <c r="OPP60"/>
      <c r="OPQ60"/>
      <c r="OPR60"/>
      <c r="OPS60"/>
      <c r="OPT60"/>
      <c r="OPU60"/>
      <c r="OPV60"/>
      <c r="OPW60"/>
      <c r="OPX60"/>
      <c r="OPY60"/>
      <c r="OPZ60"/>
      <c r="OQA60"/>
      <c r="OQB60"/>
      <c r="OQC60"/>
      <c r="OQD60"/>
      <c r="OQE60"/>
      <c r="OQF60"/>
      <c r="OQG60"/>
      <c r="OQH60"/>
      <c r="OQI60"/>
      <c r="OQJ60"/>
      <c r="OQK60"/>
      <c r="OQL60"/>
      <c r="OQM60"/>
      <c r="OQN60"/>
      <c r="OQO60"/>
      <c r="OQP60"/>
      <c r="OQQ60"/>
      <c r="OQR60"/>
      <c r="OQS60"/>
      <c r="OQT60"/>
      <c r="OQU60"/>
      <c r="OQV60"/>
      <c r="OQW60"/>
      <c r="OQX60"/>
      <c r="OQY60"/>
      <c r="OQZ60"/>
      <c r="ORA60"/>
      <c r="ORB60"/>
      <c r="ORC60"/>
      <c r="ORD60"/>
      <c r="ORE60"/>
      <c r="ORF60"/>
      <c r="ORG60"/>
      <c r="ORH60"/>
      <c r="ORI60"/>
      <c r="ORJ60"/>
      <c r="ORK60"/>
      <c r="ORL60"/>
      <c r="ORM60"/>
      <c r="ORN60"/>
      <c r="ORO60"/>
      <c r="ORP60"/>
      <c r="ORQ60"/>
      <c r="ORR60"/>
      <c r="ORS60"/>
      <c r="ORT60"/>
      <c r="ORU60"/>
      <c r="ORV60"/>
      <c r="ORW60"/>
      <c r="ORX60"/>
      <c r="ORY60"/>
      <c r="ORZ60"/>
      <c r="OSA60"/>
      <c r="OSB60"/>
      <c r="OSC60"/>
      <c r="OSD60"/>
      <c r="OSE60"/>
      <c r="OSF60"/>
      <c r="OSG60"/>
      <c r="OSH60"/>
      <c r="OSI60"/>
      <c r="OSJ60"/>
      <c r="OSK60"/>
      <c r="OSL60"/>
      <c r="OSM60"/>
      <c r="OSN60"/>
      <c r="OSO60"/>
      <c r="OSP60"/>
      <c r="OSQ60"/>
      <c r="OSR60"/>
      <c r="OSS60"/>
      <c r="OST60"/>
      <c r="OSU60"/>
      <c r="OSV60"/>
      <c r="OSW60"/>
      <c r="OSX60"/>
      <c r="OSY60"/>
      <c r="OSZ60"/>
      <c r="OTA60"/>
      <c r="OTB60"/>
      <c r="OTC60"/>
      <c r="OTD60"/>
      <c r="OTE60"/>
      <c r="OTF60"/>
      <c r="OTG60"/>
      <c r="OTH60"/>
      <c r="OTI60"/>
      <c r="OTJ60"/>
      <c r="OTK60"/>
      <c r="OTL60"/>
      <c r="OTM60"/>
      <c r="OTN60"/>
      <c r="OTO60"/>
      <c r="OTP60"/>
      <c r="OTQ60"/>
      <c r="OTR60"/>
      <c r="OTS60"/>
      <c r="OTT60"/>
      <c r="OTU60"/>
      <c r="OTV60"/>
      <c r="OTW60"/>
      <c r="OTX60"/>
      <c r="OTY60"/>
      <c r="OTZ60"/>
      <c r="OUA60"/>
      <c r="OUB60"/>
      <c r="OUC60"/>
      <c r="OUD60"/>
      <c r="OUE60"/>
      <c r="OUF60"/>
      <c r="OUG60"/>
      <c r="OUH60"/>
      <c r="OUI60"/>
      <c r="OUJ60"/>
      <c r="OUK60"/>
      <c r="OUL60"/>
      <c r="OUM60"/>
      <c r="OUN60"/>
      <c r="OUO60"/>
      <c r="OUP60"/>
      <c r="OUQ60"/>
      <c r="OUR60"/>
      <c r="OUS60"/>
      <c r="OUT60"/>
      <c r="OUU60"/>
      <c r="OUV60"/>
      <c r="OUW60"/>
      <c r="OUX60"/>
      <c r="OUY60"/>
      <c r="OUZ60"/>
      <c r="OVA60"/>
      <c r="OVB60"/>
      <c r="OVC60"/>
      <c r="OVD60"/>
      <c r="OVE60"/>
      <c r="OVF60"/>
      <c r="OVG60"/>
      <c r="OVH60"/>
      <c r="OVI60"/>
      <c r="OVJ60"/>
      <c r="OVK60"/>
      <c r="OVL60"/>
      <c r="OVM60"/>
      <c r="OVN60"/>
      <c r="OVO60"/>
      <c r="OVP60"/>
      <c r="OVQ60"/>
      <c r="OVR60"/>
      <c r="OVS60"/>
      <c r="OVT60"/>
      <c r="OVU60"/>
      <c r="OVV60"/>
      <c r="OVW60"/>
      <c r="OVX60"/>
      <c r="OVY60"/>
      <c r="OVZ60"/>
      <c r="OWA60"/>
      <c r="OWB60"/>
      <c r="OWC60"/>
      <c r="OWD60"/>
      <c r="OWE60"/>
      <c r="OWF60"/>
      <c r="OWG60"/>
      <c r="OWH60"/>
      <c r="OWI60"/>
      <c r="OWJ60"/>
      <c r="OWK60"/>
      <c r="OWL60"/>
      <c r="OWM60"/>
      <c r="OWN60"/>
      <c r="OWO60"/>
      <c r="OWP60"/>
      <c r="OWQ60"/>
      <c r="OWR60"/>
      <c r="OWS60"/>
      <c r="OWT60"/>
      <c r="OWU60"/>
      <c r="OWV60"/>
      <c r="OWW60"/>
      <c r="OWX60"/>
      <c r="OWY60"/>
      <c r="OWZ60"/>
      <c r="OXA60"/>
      <c r="OXB60"/>
      <c r="OXC60"/>
      <c r="OXD60"/>
      <c r="OXE60"/>
      <c r="OXF60"/>
      <c r="OXG60"/>
      <c r="OXH60"/>
      <c r="OXI60"/>
      <c r="OXJ60"/>
      <c r="OXK60"/>
      <c r="OXL60"/>
      <c r="OXM60"/>
      <c r="OXN60"/>
      <c r="OXO60"/>
      <c r="OXP60"/>
      <c r="OXQ60"/>
      <c r="OXR60"/>
      <c r="OXS60"/>
      <c r="OXT60"/>
      <c r="OXU60"/>
      <c r="OXV60"/>
      <c r="OXW60"/>
      <c r="OXX60"/>
      <c r="OXY60"/>
      <c r="OXZ60"/>
      <c r="OYA60"/>
      <c r="OYB60"/>
      <c r="OYC60"/>
      <c r="OYD60"/>
      <c r="OYE60"/>
      <c r="OYF60"/>
      <c r="OYG60"/>
      <c r="OYH60"/>
      <c r="OYI60"/>
      <c r="OYJ60"/>
      <c r="OYK60"/>
      <c r="OYL60"/>
      <c r="OYM60"/>
      <c r="OYN60"/>
      <c r="OYO60"/>
      <c r="OYP60"/>
      <c r="OYQ60"/>
      <c r="OYR60"/>
      <c r="OYS60"/>
      <c r="OYT60"/>
      <c r="OYU60"/>
      <c r="OYV60"/>
      <c r="OYW60"/>
      <c r="OYX60"/>
      <c r="OYY60"/>
      <c r="OYZ60"/>
      <c r="OZA60"/>
      <c r="OZB60"/>
      <c r="OZC60"/>
      <c r="OZD60"/>
      <c r="OZE60"/>
      <c r="OZF60"/>
      <c r="OZG60"/>
      <c r="OZH60"/>
      <c r="OZI60"/>
      <c r="OZJ60"/>
      <c r="OZK60"/>
      <c r="OZL60"/>
      <c r="OZM60"/>
      <c r="OZN60"/>
      <c r="OZO60"/>
      <c r="OZP60"/>
      <c r="OZQ60"/>
      <c r="OZR60"/>
      <c r="OZS60"/>
      <c r="OZT60"/>
      <c r="OZU60"/>
      <c r="OZV60"/>
      <c r="OZW60"/>
      <c r="OZX60"/>
      <c r="OZY60"/>
      <c r="OZZ60"/>
      <c r="PAA60"/>
      <c r="PAB60"/>
      <c r="PAC60"/>
      <c r="PAD60"/>
      <c r="PAE60"/>
      <c r="PAF60"/>
      <c r="PAG60"/>
      <c r="PAH60"/>
      <c r="PAI60"/>
      <c r="PAJ60"/>
      <c r="PAK60"/>
      <c r="PAL60"/>
      <c r="PAM60"/>
      <c r="PAN60"/>
      <c r="PAO60"/>
      <c r="PAP60"/>
      <c r="PAQ60"/>
      <c r="PAR60"/>
      <c r="PAS60"/>
      <c r="PAT60"/>
      <c r="PAU60"/>
      <c r="PAV60"/>
      <c r="PAW60"/>
      <c r="PAX60"/>
      <c r="PAY60"/>
      <c r="PAZ60"/>
      <c r="PBA60"/>
      <c r="PBB60"/>
      <c r="PBC60"/>
      <c r="PBD60"/>
      <c r="PBE60"/>
      <c r="PBF60"/>
      <c r="PBG60"/>
      <c r="PBH60"/>
      <c r="PBI60"/>
      <c r="PBJ60"/>
      <c r="PBK60"/>
      <c r="PBL60"/>
      <c r="PBM60"/>
      <c r="PBN60"/>
      <c r="PBO60"/>
      <c r="PBP60"/>
      <c r="PBQ60"/>
      <c r="PBR60"/>
      <c r="PBS60"/>
      <c r="PBT60"/>
      <c r="PBU60"/>
      <c r="PBV60"/>
      <c r="PBW60"/>
      <c r="PBX60"/>
      <c r="PBY60"/>
      <c r="PBZ60"/>
      <c r="PCA60"/>
      <c r="PCB60"/>
      <c r="PCC60"/>
      <c r="PCD60"/>
      <c r="PCE60"/>
      <c r="PCF60"/>
      <c r="PCG60"/>
      <c r="PCH60"/>
      <c r="PCI60"/>
      <c r="PCJ60"/>
      <c r="PCK60"/>
      <c r="PCL60"/>
      <c r="PCM60"/>
      <c r="PCN60"/>
      <c r="PCO60"/>
      <c r="PCP60"/>
      <c r="PCQ60"/>
      <c r="PCR60"/>
      <c r="PCS60"/>
      <c r="PCT60"/>
      <c r="PCU60"/>
      <c r="PCV60"/>
      <c r="PCW60"/>
      <c r="PCX60"/>
      <c r="PCY60"/>
      <c r="PCZ60"/>
      <c r="PDA60"/>
      <c r="PDB60"/>
      <c r="PDC60"/>
      <c r="PDD60"/>
      <c r="PDE60"/>
      <c r="PDF60"/>
      <c r="PDG60"/>
      <c r="PDH60"/>
      <c r="PDI60"/>
      <c r="PDJ60"/>
      <c r="PDK60"/>
      <c r="PDL60"/>
      <c r="PDM60"/>
      <c r="PDN60"/>
      <c r="PDO60"/>
      <c r="PDP60"/>
      <c r="PDQ60"/>
      <c r="PDR60"/>
      <c r="PDS60"/>
      <c r="PDT60"/>
      <c r="PDU60"/>
      <c r="PDV60"/>
      <c r="PDW60"/>
      <c r="PDX60"/>
      <c r="PDY60"/>
      <c r="PDZ60"/>
      <c r="PEA60"/>
      <c r="PEB60"/>
      <c r="PEC60"/>
      <c r="PED60"/>
      <c r="PEE60"/>
      <c r="PEF60"/>
      <c r="PEG60"/>
      <c r="PEH60"/>
      <c r="PEI60"/>
      <c r="PEJ60"/>
      <c r="PEK60"/>
      <c r="PEL60"/>
      <c r="PEM60"/>
      <c r="PEN60"/>
      <c r="PEO60"/>
      <c r="PEP60"/>
      <c r="PEQ60"/>
      <c r="PER60"/>
      <c r="PES60"/>
      <c r="PET60"/>
      <c r="PEU60"/>
      <c r="PEV60"/>
      <c r="PEW60"/>
      <c r="PEX60"/>
      <c r="PEY60"/>
      <c r="PEZ60"/>
      <c r="PFA60"/>
      <c r="PFB60"/>
      <c r="PFC60"/>
      <c r="PFD60"/>
      <c r="PFE60"/>
      <c r="PFF60"/>
      <c r="PFG60"/>
      <c r="PFH60"/>
      <c r="PFI60"/>
      <c r="PFJ60"/>
      <c r="PFK60"/>
      <c r="PFL60"/>
      <c r="PFM60"/>
      <c r="PFN60"/>
      <c r="PFO60"/>
      <c r="PFP60"/>
      <c r="PFQ60"/>
      <c r="PFR60"/>
      <c r="PFS60"/>
      <c r="PFT60"/>
      <c r="PFU60"/>
      <c r="PFV60"/>
      <c r="PFW60"/>
      <c r="PFX60"/>
      <c r="PFY60"/>
      <c r="PFZ60"/>
      <c r="PGA60"/>
      <c r="PGB60"/>
      <c r="PGC60"/>
      <c r="PGD60"/>
      <c r="PGE60"/>
      <c r="PGF60"/>
      <c r="PGG60"/>
      <c r="PGH60"/>
      <c r="PGI60"/>
      <c r="PGJ60"/>
      <c r="PGK60"/>
      <c r="PGL60"/>
      <c r="PGM60"/>
      <c r="PGN60"/>
      <c r="PGO60"/>
      <c r="PGP60"/>
      <c r="PGQ60"/>
      <c r="PGR60"/>
      <c r="PGS60"/>
      <c r="PGT60"/>
      <c r="PGU60"/>
      <c r="PGV60"/>
      <c r="PGW60"/>
      <c r="PGX60"/>
      <c r="PGY60"/>
      <c r="PGZ60"/>
      <c r="PHA60"/>
      <c r="PHB60"/>
      <c r="PHC60"/>
      <c r="PHD60"/>
      <c r="PHE60"/>
      <c r="PHF60"/>
      <c r="PHG60"/>
      <c r="PHH60"/>
      <c r="PHI60"/>
      <c r="PHJ60"/>
      <c r="PHK60"/>
      <c r="PHL60"/>
      <c r="PHM60"/>
      <c r="PHN60"/>
      <c r="PHO60"/>
      <c r="PHP60"/>
      <c r="PHQ60"/>
      <c r="PHR60"/>
      <c r="PHS60"/>
      <c r="PHT60"/>
      <c r="PHU60"/>
      <c r="PHV60"/>
      <c r="PHW60"/>
      <c r="PHX60"/>
      <c r="PHY60"/>
      <c r="PHZ60"/>
      <c r="PIA60"/>
      <c r="PIB60"/>
      <c r="PIC60"/>
      <c r="PID60"/>
      <c r="PIE60"/>
      <c r="PIF60"/>
      <c r="PIG60"/>
      <c r="PIH60"/>
      <c r="PII60"/>
      <c r="PIJ60"/>
      <c r="PIK60"/>
      <c r="PIL60"/>
      <c r="PIM60"/>
      <c r="PIN60"/>
      <c r="PIO60"/>
      <c r="PIP60"/>
      <c r="PIQ60"/>
      <c r="PIR60"/>
      <c r="PIS60"/>
      <c r="PIT60"/>
      <c r="PIU60"/>
      <c r="PIV60"/>
      <c r="PIW60"/>
      <c r="PIX60"/>
      <c r="PIY60"/>
      <c r="PIZ60"/>
      <c r="PJA60"/>
      <c r="PJB60"/>
      <c r="PJC60"/>
      <c r="PJD60"/>
      <c r="PJE60"/>
      <c r="PJF60"/>
      <c r="PJG60"/>
      <c r="PJH60"/>
      <c r="PJI60"/>
      <c r="PJJ60"/>
      <c r="PJK60"/>
      <c r="PJL60"/>
      <c r="PJM60"/>
      <c r="PJN60"/>
      <c r="PJO60"/>
      <c r="PJP60"/>
      <c r="PJQ60"/>
      <c r="PJR60"/>
      <c r="PJS60"/>
      <c r="PJT60"/>
      <c r="PJU60"/>
      <c r="PJV60"/>
      <c r="PJW60"/>
      <c r="PJX60"/>
      <c r="PJY60"/>
      <c r="PJZ60"/>
      <c r="PKA60"/>
      <c r="PKB60"/>
      <c r="PKC60"/>
      <c r="PKD60"/>
      <c r="PKE60"/>
      <c r="PKF60"/>
      <c r="PKG60"/>
      <c r="PKH60"/>
      <c r="PKI60"/>
      <c r="PKJ60"/>
      <c r="PKK60"/>
      <c r="PKL60"/>
      <c r="PKM60"/>
      <c r="PKN60"/>
      <c r="PKO60"/>
      <c r="PKP60"/>
      <c r="PKQ60"/>
      <c r="PKR60"/>
      <c r="PKS60"/>
      <c r="PKT60"/>
      <c r="PKU60"/>
      <c r="PKV60"/>
      <c r="PKW60"/>
      <c r="PKX60"/>
      <c r="PKY60"/>
      <c r="PKZ60"/>
      <c r="PLA60"/>
      <c r="PLB60"/>
      <c r="PLC60"/>
      <c r="PLD60"/>
      <c r="PLE60"/>
      <c r="PLF60"/>
      <c r="PLG60"/>
      <c r="PLH60"/>
      <c r="PLI60"/>
      <c r="PLJ60"/>
      <c r="PLK60"/>
      <c r="PLL60"/>
      <c r="PLM60"/>
      <c r="PLN60"/>
      <c r="PLO60"/>
      <c r="PLP60"/>
      <c r="PLQ60"/>
      <c r="PLR60"/>
      <c r="PLS60"/>
      <c r="PLT60"/>
      <c r="PLU60"/>
      <c r="PLV60"/>
      <c r="PLW60"/>
      <c r="PLX60"/>
      <c r="PLY60"/>
      <c r="PLZ60"/>
      <c r="PMA60"/>
      <c r="PMB60"/>
      <c r="PMC60"/>
      <c r="PMD60"/>
      <c r="PME60"/>
      <c r="PMF60"/>
      <c r="PMG60"/>
      <c r="PMH60"/>
      <c r="PMI60"/>
      <c r="PMJ60"/>
      <c r="PMK60"/>
      <c r="PML60"/>
      <c r="PMM60"/>
      <c r="PMN60"/>
      <c r="PMO60"/>
      <c r="PMP60"/>
      <c r="PMQ60"/>
      <c r="PMR60"/>
      <c r="PMS60"/>
      <c r="PMT60"/>
      <c r="PMU60"/>
      <c r="PMV60"/>
      <c r="PMW60"/>
      <c r="PMX60"/>
      <c r="PMY60"/>
      <c r="PMZ60"/>
      <c r="PNA60"/>
      <c r="PNB60"/>
      <c r="PNC60"/>
      <c r="PND60"/>
      <c r="PNE60"/>
      <c r="PNF60"/>
      <c r="PNG60"/>
      <c r="PNH60"/>
      <c r="PNI60"/>
      <c r="PNJ60"/>
      <c r="PNK60"/>
      <c r="PNL60"/>
      <c r="PNM60"/>
      <c r="PNN60"/>
      <c r="PNO60"/>
      <c r="PNP60"/>
      <c r="PNQ60"/>
      <c r="PNR60"/>
      <c r="PNS60"/>
      <c r="PNT60"/>
      <c r="PNU60"/>
      <c r="PNV60"/>
      <c r="PNW60"/>
      <c r="PNX60"/>
      <c r="PNY60"/>
      <c r="PNZ60"/>
      <c r="POA60"/>
      <c r="POB60"/>
      <c r="POC60"/>
      <c r="POD60"/>
      <c r="POE60"/>
      <c r="POF60"/>
      <c r="POG60"/>
      <c r="POH60"/>
      <c r="POI60"/>
      <c r="POJ60"/>
      <c r="POK60"/>
      <c r="POL60"/>
      <c r="POM60"/>
      <c r="PON60"/>
      <c r="POO60"/>
      <c r="POP60"/>
      <c r="POQ60"/>
      <c r="POR60"/>
      <c r="POS60"/>
      <c r="POT60"/>
      <c r="POU60"/>
      <c r="POV60"/>
      <c r="POW60"/>
      <c r="POX60"/>
      <c r="POY60"/>
      <c r="POZ60"/>
      <c r="PPA60"/>
      <c r="PPB60"/>
      <c r="PPC60"/>
      <c r="PPD60"/>
      <c r="PPE60"/>
      <c r="PPF60"/>
      <c r="PPG60"/>
      <c r="PPH60"/>
      <c r="PPI60"/>
      <c r="PPJ60"/>
      <c r="PPK60"/>
      <c r="PPL60"/>
      <c r="PPM60"/>
      <c r="PPN60"/>
      <c r="PPO60"/>
      <c r="PPP60"/>
      <c r="PPQ60"/>
      <c r="PPR60"/>
      <c r="PPS60"/>
      <c r="PPT60"/>
      <c r="PPU60"/>
      <c r="PPV60"/>
      <c r="PPW60"/>
      <c r="PPX60"/>
      <c r="PPY60"/>
      <c r="PPZ60"/>
      <c r="PQA60"/>
      <c r="PQB60"/>
      <c r="PQC60"/>
      <c r="PQD60"/>
      <c r="PQE60"/>
      <c r="PQF60"/>
      <c r="PQG60"/>
      <c r="PQH60"/>
      <c r="PQI60"/>
      <c r="PQJ60"/>
      <c r="PQK60"/>
      <c r="PQL60"/>
      <c r="PQM60"/>
      <c r="PQN60"/>
      <c r="PQO60"/>
      <c r="PQP60"/>
      <c r="PQQ60"/>
      <c r="PQR60"/>
      <c r="PQS60"/>
      <c r="PQT60"/>
      <c r="PQU60"/>
      <c r="PQV60"/>
      <c r="PQW60"/>
      <c r="PQX60"/>
      <c r="PQY60"/>
      <c r="PQZ60"/>
      <c r="PRA60"/>
      <c r="PRB60"/>
      <c r="PRC60"/>
      <c r="PRD60"/>
      <c r="PRE60"/>
      <c r="PRF60"/>
      <c r="PRG60"/>
      <c r="PRH60"/>
      <c r="PRI60"/>
      <c r="PRJ60"/>
      <c r="PRK60"/>
      <c r="PRL60"/>
      <c r="PRM60"/>
      <c r="PRN60"/>
      <c r="PRO60"/>
      <c r="PRP60"/>
      <c r="PRQ60"/>
      <c r="PRR60"/>
      <c r="PRS60"/>
      <c r="PRT60"/>
      <c r="PRU60"/>
      <c r="PRV60"/>
      <c r="PRW60"/>
      <c r="PRX60"/>
      <c r="PRY60"/>
      <c r="PRZ60"/>
      <c r="PSA60"/>
      <c r="PSB60"/>
      <c r="PSC60"/>
      <c r="PSD60"/>
      <c r="PSE60"/>
      <c r="PSF60"/>
      <c r="PSG60"/>
      <c r="PSH60"/>
      <c r="PSI60"/>
      <c r="PSJ60"/>
      <c r="PSK60"/>
      <c r="PSL60"/>
      <c r="PSM60"/>
      <c r="PSN60"/>
      <c r="PSO60"/>
      <c r="PSP60"/>
      <c r="PSQ60"/>
      <c r="PSR60"/>
      <c r="PSS60"/>
      <c r="PST60"/>
      <c r="PSU60"/>
      <c r="PSV60"/>
      <c r="PSW60"/>
      <c r="PSX60"/>
      <c r="PSY60"/>
      <c r="PSZ60"/>
      <c r="PTA60"/>
      <c r="PTB60"/>
      <c r="PTC60"/>
      <c r="PTD60"/>
      <c r="PTE60"/>
      <c r="PTF60"/>
      <c r="PTG60"/>
      <c r="PTH60"/>
      <c r="PTI60"/>
      <c r="PTJ60"/>
      <c r="PTK60"/>
      <c r="PTL60"/>
      <c r="PTM60"/>
      <c r="PTN60"/>
      <c r="PTO60"/>
      <c r="PTP60"/>
      <c r="PTQ60"/>
      <c r="PTR60"/>
      <c r="PTS60"/>
      <c r="PTT60"/>
      <c r="PTU60"/>
      <c r="PTV60"/>
      <c r="PTW60"/>
      <c r="PTX60"/>
      <c r="PTY60"/>
      <c r="PTZ60"/>
      <c r="PUA60"/>
      <c r="PUB60"/>
      <c r="PUC60"/>
      <c r="PUD60"/>
      <c r="PUE60"/>
      <c r="PUF60"/>
      <c r="PUG60"/>
      <c r="PUH60"/>
      <c r="PUI60"/>
      <c r="PUJ60"/>
      <c r="PUK60"/>
      <c r="PUL60"/>
      <c r="PUM60"/>
      <c r="PUN60"/>
      <c r="PUO60"/>
      <c r="PUP60"/>
      <c r="PUQ60"/>
      <c r="PUR60"/>
      <c r="PUS60"/>
      <c r="PUT60"/>
      <c r="PUU60"/>
      <c r="PUV60"/>
      <c r="PUW60"/>
      <c r="PUX60"/>
      <c r="PUY60"/>
      <c r="PUZ60"/>
      <c r="PVA60"/>
      <c r="PVB60"/>
      <c r="PVC60"/>
      <c r="PVD60"/>
      <c r="PVE60"/>
      <c r="PVF60"/>
      <c r="PVG60"/>
      <c r="PVH60"/>
      <c r="PVI60"/>
      <c r="PVJ60"/>
      <c r="PVK60"/>
      <c r="PVL60"/>
      <c r="PVM60"/>
      <c r="PVN60"/>
      <c r="PVO60"/>
      <c r="PVP60"/>
      <c r="PVQ60"/>
      <c r="PVR60"/>
      <c r="PVS60"/>
      <c r="PVT60"/>
      <c r="PVU60"/>
      <c r="PVV60"/>
      <c r="PVW60"/>
      <c r="PVX60"/>
      <c r="PVY60"/>
      <c r="PVZ60"/>
      <c r="PWA60"/>
      <c r="PWB60"/>
      <c r="PWC60"/>
      <c r="PWD60"/>
      <c r="PWE60"/>
      <c r="PWF60"/>
      <c r="PWG60"/>
      <c r="PWH60"/>
      <c r="PWI60"/>
      <c r="PWJ60"/>
      <c r="PWK60"/>
      <c r="PWL60"/>
      <c r="PWM60"/>
      <c r="PWN60"/>
      <c r="PWO60"/>
      <c r="PWP60"/>
      <c r="PWQ60"/>
      <c r="PWR60"/>
      <c r="PWS60"/>
      <c r="PWT60"/>
      <c r="PWU60"/>
      <c r="PWV60"/>
      <c r="PWW60"/>
      <c r="PWX60"/>
      <c r="PWY60"/>
      <c r="PWZ60"/>
      <c r="PXA60"/>
      <c r="PXB60"/>
      <c r="PXC60"/>
      <c r="PXD60"/>
      <c r="PXE60"/>
      <c r="PXF60"/>
      <c r="PXG60"/>
      <c r="PXH60"/>
      <c r="PXI60"/>
      <c r="PXJ60"/>
      <c r="PXK60"/>
      <c r="PXL60"/>
      <c r="PXM60"/>
      <c r="PXN60"/>
      <c r="PXO60"/>
      <c r="PXP60"/>
      <c r="PXQ60"/>
      <c r="PXR60"/>
      <c r="PXS60"/>
      <c r="PXT60"/>
      <c r="PXU60"/>
      <c r="PXV60"/>
      <c r="PXW60"/>
      <c r="PXX60"/>
      <c r="PXY60"/>
      <c r="PXZ60"/>
      <c r="PYA60"/>
      <c r="PYB60"/>
      <c r="PYC60"/>
      <c r="PYD60"/>
      <c r="PYE60"/>
      <c r="PYF60"/>
      <c r="PYG60"/>
      <c r="PYH60"/>
      <c r="PYI60"/>
      <c r="PYJ60"/>
      <c r="PYK60"/>
      <c r="PYL60"/>
      <c r="PYM60"/>
      <c r="PYN60"/>
      <c r="PYO60"/>
      <c r="PYP60"/>
      <c r="PYQ60"/>
      <c r="PYR60"/>
      <c r="PYS60"/>
      <c r="PYT60"/>
      <c r="PYU60"/>
      <c r="PYV60"/>
      <c r="PYW60"/>
      <c r="PYX60"/>
      <c r="PYY60"/>
      <c r="PYZ60"/>
      <c r="PZA60"/>
      <c r="PZB60"/>
      <c r="PZC60"/>
      <c r="PZD60"/>
      <c r="PZE60"/>
      <c r="PZF60"/>
      <c r="PZG60"/>
      <c r="PZH60"/>
      <c r="PZI60"/>
      <c r="PZJ60"/>
      <c r="PZK60"/>
      <c r="PZL60"/>
      <c r="PZM60"/>
      <c r="PZN60"/>
      <c r="PZO60"/>
      <c r="PZP60"/>
      <c r="PZQ60"/>
      <c r="PZR60"/>
      <c r="PZS60"/>
      <c r="PZT60"/>
      <c r="PZU60"/>
      <c r="PZV60"/>
      <c r="PZW60"/>
      <c r="PZX60"/>
      <c r="PZY60"/>
      <c r="PZZ60"/>
      <c r="QAA60"/>
      <c r="QAB60"/>
      <c r="QAC60"/>
      <c r="QAD60"/>
      <c r="QAE60"/>
      <c r="QAF60"/>
      <c r="QAG60"/>
      <c r="QAH60"/>
      <c r="QAI60"/>
      <c r="QAJ60"/>
      <c r="QAK60"/>
      <c r="QAL60"/>
      <c r="QAM60"/>
      <c r="QAN60"/>
      <c r="QAO60"/>
      <c r="QAP60"/>
      <c r="QAQ60"/>
      <c r="QAR60"/>
      <c r="QAS60"/>
      <c r="QAT60"/>
      <c r="QAU60"/>
      <c r="QAV60"/>
      <c r="QAW60"/>
      <c r="QAX60"/>
      <c r="QAY60"/>
      <c r="QAZ60"/>
      <c r="QBA60"/>
      <c r="QBB60"/>
      <c r="QBC60"/>
      <c r="QBD60"/>
      <c r="QBE60"/>
      <c r="QBF60"/>
      <c r="QBG60"/>
      <c r="QBH60"/>
      <c r="QBI60"/>
      <c r="QBJ60"/>
      <c r="QBK60"/>
      <c r="QBL60"/>
      <c r="QBM60"/>
      <c r="QBN60"/>
      <c r="QBO60"/>
      <c r="QBP60"/>
      <c r="QBQ60"/>
      <c r="QBR60"/>
      <c r="QBS60"/>
      <c r="QBT60"/>
      <c r="QBU60"/>
      <c r="QBV60"/>
      <c r="QBW60"/>
      <c r="QBX60"/>
      <c r="QBY60"/>
      <c r="QBZ60"/>
      <c r="QCA60"/>
      <c r="QCB60"/>
      <c r="QCC60"/>
      <c r="QCD60"/>
      <c r="QCE60"/>
      <c r="QCF60"/>
      <c r="QCG60"/>
      <c r="QCH60"/>
      <c r="QCI60"/>
      <c r="QCJ60"/>
      <c r="QCK60"/>
      <c r="QCL60"/>
      <c r="QCM60"/>
      <c r="QCN60"/>
      <c r="QCO60"/>
      <c r="QCP60"/>
      <c r="QCQ60"/>
      <c r="QCR60"/>
      <c r="QCS60"/>
      <c r="QCT60"/>
      <c r="QCU60"/>
      <c r="QCV60"/>
      <c r="QCW60"/>
      <c r="QCX60"/>
      <c r="QCY60"/>
      <c r="QCZ60"/>
      <c r="QDA60"/>
      <c r="QDB60"/>
      <c r="QDC60"/>
      <c r="QDD60"/>
      <c r="QDE60"/>
      <c r="QDF60"/>
      <c r="QDG60"/>
      <c r="QDH60"/>
      <c r="QDI60"/>
      <c r="QDJ60"/>
      <c r="QDK60"/>
      <c r="QDL60"/>
      <c r="QDM60"/>
      <c r="QDN60"/>
      <c r="QDO60"/>
      <c r="QDP60"/>
      <c r="QDQ60"/>
      <c r="QDR60"/>
      <c r="QDS60"/>
      <c r="QDT60"/>
      <c r="QDU60"/>
      <c r="QDV60"/>
      <c r="QDW60"/>
      <c r="QDX60"/>
      <c r="QDY60"/>
      <c r="QDZ60"/>
      <c r="QEA60"/>
      <c r="QEB60"/>
      <c r="QEC60"/>
      <c r="QED60"/>
      <c r="QEE60"/>
      <c r="QEF60"/>
      <c r="QEG60"/>
      <c r="QEH60"/>
      <c r="QEI60"/>
      <c r="QEJ60"/>
      <c r="QEK60"/>
      <c r="QEL60"/>
      <c r="QEM60"/>
      <c r="QEN60"/>
      <c r="QEO60"/>
      <c r="QEP60"/>
      <c r="QEQ60"/>
      <c r="QER60"/>
      <c r="QES60"/>
      <c r="QET60"/>
      <c r="QEU60"/>
      <c r="QEV60"/>
      <c r="QEW60"/>
      <c r="QEX60"/>
      <c r="QEY60"/>
      <c r="QEZ60"/>
      <c r="QFA60"/>
      <c r="QFB60"/>
      <c r="QFC60"/>
      <c r="QFD60"/>
      <c r="QFE60"/>
      <c r="QFF60"/>
      <c r="QFG60"/>
      <c r="QFH60"/>
      <c r="QFI60"/>
      <c r="QFJ60"/>
      <c r="QFK60"/>
      <c r="QFL60"/>
      <c r="QFM60"/>
      <c r="QFN60"/>
      <c r="QFO60"/>
      <c r="QFP60"/>
      <c r="QFQ60"/>
      <c r="QFR60"/>
      <c r="QFS60"/>
      <c r="QFT60"/>
      <c r="QFU60"/>
      <c r="QFV60"/>
      <c r="QFW60"/>
      <c r="QFX60"/>
      <c r="QFY60"/>
      <c r="QFZ60"/>
      <c r="QGA60"/>
      <c r="QGB60"/>
      <c r="QGC60"/>
      <c r="QGD60"/>
      <c r="QGE60"/>
      <c r="QGF60"/>
      <c r="QGG60"/>
      <c r="QGH60"/>
      <c r="QGI60"/>
      <c r="QGJ60"/>
      <c r="QGK60"/>
      <c r="QGL60"/>
      <c r="QGM60"/>
      <c r="QGN60"/>
      <c r="QGO60"/>
      <c r="QGP60"/>
      <c r="QGQ60"/>
      <c r="QGR60"/>
      <c r="QGS60"/>
      <c r="QGT60"/>
      <c r="QGU60"/>
      <c r="QGV60"/>
      <c r="QGW60"/>
      <c r="QGX60"/>
      <c r="QGY60"/>
      <c r="QGZ60"/>
      <c r="QHA60"/>
      <c r="QHB60"/>
      <c r="QHC60"/>
      <c r="QHD60"/>
      <c r="QHE60"/>
      <c r="QHF60"/>
      <c r="QHG60"/>
      <c r="QHH60"/>
      <c r="QHI60"/>
      <c r="QHJ60"/>
      <c r="QHK60"/>
      <c r="QHL60"/>
      <c r="QHM60"/>
      <c r="QHN60"/>
      <c r="QHO60"/>
      <c r="QHP60"/>
      <c r="QHQ60"/>
      <c r="QHR60"/>
      <c r="QHS60"/>
      <c r="QHT60"/>
      <c r="QHU60"/>
      <c r="QHV60"/>
      <c r="QHW60"/>
      <c r="QHX60"/>
      <c r="QHY60"/>
      <c r="QHZ60"/>
      <c r="QIA60"/>
      <c r="QIB60"/>
      <c r="QIC60"/>
      <c r="QID60"/>
      <c r="QIE60"/>
      <c r="QIF60"/>
      <c r="QIG60"/>
      <c r="QIH60"/>
      <c r="QII60"/>
      <c r="QIJ60"/>
      <c r="QIK60"/>
      <c r="QIL60"/>
      <c r="QIM60"/>
      <c r="QIN60"/>
      <c r="QIO60"/>
      <c r="QIP60"/>
      <c r="QIQ60"/>
      <c r="QIR60"/>
      <c r="QIS60"/>
      <c r="QIT60"/>
      <c r="QIU60"/>
      <c r="QIV60"/>
      <c r="QIW60"/>
      <c r="QIX60"/>
      <c r="QIY60"/>
      <c r="QIZ60"/>
      <c r="QJA60"/>
      <c r="QJB60"/>
      <c r="QJC60"/>
      <c r="QJD60"/>
      <c r="QJE60"/>
      <c r="QJF60"/>
      <c r="QJG60"/>
      <c r="QJH60"/>
      <c r="QJI60"/>
      <c r="QJJ60"/>
      <c r="QJK60"/>
      <c r="QJL60"/>
      <c r="QJM60"/>
      <c r="QJN60"/>
      <c r="QJO60"/>
      <c r="QJP60"/>
      <c r="QJQ60"/>
      <c r="QJR60"/>
      <c r="QJS60"/>
      <c r="QJT60"/>
      <c r="QJU60"/>
      <c r="QJV60"/>
      <c r="QJW60"/>
      <c r="QJX60"/>
      <c r="QJY60"/>
      <c r="QJZ60"/>
      <c r="QKA60"/>
      <c r="QKB60"/>
      <c r="QKC60"/>
      <c r="QKD60"/>
      <c r="QKE60"/>
      <c r="QKF60"/>
      <c r="QKG60"/>
      <c r="QKH60"/>
      <c r="QKI60"/>
      <c r="QKJ60"/>
      <c r="QKK60"/>
      <c r="QKL60"/>
      <c r="QKM60"/>
      <c r="QKN60"/>
      <c r="QKO60"/>
      <c r="QKP60"/>
      <c r="QKQ60"/>
      <c r="QKR60"/>
      <c r="QKS60"/>
      <c r="QKT60"/>
      <c r="QKU60"/>
      <c r="QKV60"/>
      <c r="QKW60"/>
      <c r="QKX60"/>
      <c r="QKY60"/>
      <c r="QKZ60"/>
      <c r="QLA60"/>
      <c r="QLB60"/>
      <c r="QLC60"/>
      <c r="QLD60"/>
      <c r="QLE60"/>
      <c r="QLF60"/>
      <c r="QLG60"/>
      <c r="QLH60"/>
      <c r="QLI60"/>
      <c r="QLJ60"/>
      <c r="QLK60"/>
      <c r="QLL60"/>
      <c r="QLM60"/>
      <c r="QLN60"/>
      <c r="QLO60"/>
      <c r="QLP60"/>
      <c r="QLQ60"/>
      <c r="QLR60"/>
      <c r="QLS60"/>
      <c r="QLT60"/>
      <c r="QLU60"/>
      <c r="QLV60"/>
      <c r="QLW60"/>
      <c r="QLX60"/>
      <c r="QLY60"/>
      <c r="QLZ60"/>
      <c r="QMA60"/>
      <c r="QMB60"/>
      <c r="QMC60"/>
      <c r="QMD60"/>
      <c r="QME60"/>
      <c r="QMF60"/>
      <c r="QMG60"/>
      <c r="QMH60"/>
      <c r="QMI60"/>
      <c r="QMJ60"/>
      <c r="QMK60"/>
      <c r="QML60"/>
      <c r="QMM60"/>
      <c r="QMN60"/>
      <c r="QMO60"/>
      <c r="QMP60"/>
      <c r="QMQ60"/>
      <c r="QMR60"/>
      <c r="QMS60"/>
      <c r="QMT60"/>
      <c r="QMU60"/>
      <c r="QMV60"/>
      <c r="QMW60"/>
      <c r="QMX60"/>
      <c r="QMY60"/>
      <c r="QMZ60"/>
      <c r="QNA60"/>
      <c r="QNB60"/>
      <c r="QNC60"/>
      <c r="QND60"/>
      <c r="QNE60"/>
      <c r="QNF60"/>
      <c r="QNG60"/>
      <c r="QNH60"/>
      <c r="QNI60"/>
      <c r="QNJ60"/>
      <c r="QNK60"/>
      <c r="QNL60"/>
      <c r="QNM60"/>
      <c r="QNN60"/>
      <c r="QNO60"/>
      <c r="QNP60"/>
      <c r="QNQ60"/>
      <c r="QNR60"/>
      <c r="QNS60"/>
      <c r="QNT60"/>
      <c r="QNU60"/>
      <c r="QNV60"/>
      <c r="QNW60"/>
      <c r="QNX60"/>
      <c r="QNY60"/>
      <c r="QNZ60"/>
      <c r="QOA60"/>
      <c r="QOB60"/>
      <c r="QOC60"/>
      <c r="QOD60"/>
      <c r="QOE60"/>
      <c r="QOF60"/>
      <c r="QOG60"/>
      <c r="QOH60"/>
      <c r="QOI60"/>
      <c r="QOJ60"/>
      <c r="QOK60"/>
      <c r="QOL60"/>
      <c r="QOM60"/>
      <c r="QON60"/>
      <c r="QOO60"/>
      <c r="QOP60"/>
      <c r="QOQ60"/>
      <c r="QOR60"/>
      <c r="QOS60"/>
      <c r="QOT60"/>
      <c r="QOU60"/>
      <c r="QOV60"/>
      <c r="QOW60"/>
      <c r="QOX60"/>
      <c r="QOY60"/>
      <c r="QOZ60"/>
      <c r="QPA60"/>
      <c r="QPB60"/>
      <c r="QPC60"/>
      <c r="QPD60"/>
      <c r="QPE60"/>
      <c r="QPF60"/>
      <c r="QPG60"/>
      <c r="QPH60"/>
      <c r="QPI60"/>
      <c r="QPJ60"/>
      <c r="QPK60"/>
      <c r="QPL60"/>
      <c r="QPM60"/>
      <c r="QPN60"/>
      <c r="QPO60"/>
      <c r="QPP60"/>
      <c r="QPQ60"/>
      <c r="QPR60"/>
      <c r="QPS60"/>
      <c r="QPT60"/>
      <c r="QPU60"/>
      <c r="QPV60"/>
      <c r="QPW60"/>
      <c r="QPX60"/>
      <c r="QPY60"/>
      <c r="QPZ60"/>
      <c r="QQA60"/>
      <c r="QQB60"/>
      <c r="QQC60"/>
      <c r="QQD60"/>
      <c r="QQE60"/>
      <c r="QQF60"/>
      <c r="QQG60"/>
      <c r="QQH60"/>
      <c r="QQI60"/>
      <c r="QQJ60"/>
      <c r="QQK60"/>
      <c r="QQL60"/>
      <c r="QQM60"/>
      <c r="QQN60"/>
      <c r="QQO60"/>
      <c r="QQP60"/>
      <c r="QQQ60"/>
      <c r="QQR60"/>
      <c r="QQS60"/>
      <c r="QQT60"/>
      <c r="QQU60"/>
      <c r="QQV60"/>
      <c r="QQW60"/>
      <c r="QQX60"/>
      <c r="QQY60"/>
      <c r="QQZ60"/>
      <c r="QRA60"/>
      <c r="QRB60"/>
      <c r="QRC60"/>
      <c r="QRD60"/>
      <c r="QRE60"/>
      <c r="QRF60"/>
      <c r="QRG60"/>
      <c r="QRH60"/>
      <c r="QRI60"/>
      <c r="QRJ60"/>
      <c r="QRK60"/>
      <c r="QRL60"/>
      <c r="QRM60"/>
      <c r="QRN60"/>
      <c r="QRO60"/>
      <c r="QRP60"/>
      <c r="QRQ60"/>
      <c r="QRR60"/>
      <c r="QRS60"/>
      <c r="QRT60"/>
      <c r="QRU60"/>
      <c r="QRV60"/>
      <c r="QRW60"/>
      <c r="QRX60"/>
      <c r="QRY60"/>
      <c r="QRZ60"/>
      <c r="QSA60"/>
      <c r="QSB60"/>
      <c r="QSC60"/>
      <c r="QSD60"/>
      <c r="QSE60"/>
      <c r="QSF60"/>
      <c r="QSG60"/>
      <c r="QSH60"/>
      <c r="QSI60"/>
      <c r="QSJ60"/>
      <c r="QSK60"/>
      <c r="QSL60"/>
      <c r="QSM60"/>
      <c r="QSN60"/>
      <c r="QSO60"/>
      <c r="QSP60"/>
      <c r="QSQ60"/>
      <c r="QSR60"/>
      <c r="QSS60"/>
      <c r="QST60"/>
      <c r="QSU60"/>
      <c r="QSV60"/>
      <c r="QSW60"/>
      <c r="QSX60"/>
      <c r="QSY60"/>
      <c r="QSZ60"/>
      <c r="QTA60"/>
      <c r="QTB60"/>
      <c r="QTC60"/>
      <c r="QTD60"/>
      <c r="QTE60"/>
      <c r="QTF60"/>
      <c r="QTG60"/>
      <c r="QTH60"/>
      <c r="QTI60"/>
      <c r="QTJ60"/>
      <c r="QTK60"/>
      <c r="QTL60"/>
      <c r="QTM60"/>
      <c r="QTN60"/>
      <c r="QTO60"/>
      <c r="QTP60"/>
      <c r="QTQ60"/>
      <c r="QTR60"/>
      <c r="QTS60"/>
      <c r="QTT60"/>
      <c r="QTU60"/>
      <c r="QTV60"/>
      <c r="QTW60"/>
      <c r="QTX60"/>
      <c r="QTY60"/>
      <c r="QTZ60"/>
      <c r="QUA60"/>
      <c r="QUB60"/>
      <c r="QUC60"/>
      <c r="QUD60"/>
      <c r="QUE60"/>
      <c r="QUF60"/>
      <c r="QUG60"/>
      <c r="QUH60"/>
      <c r="QUI60"/>
      <c r="QUJ60"/>
      <c r="QUK60"/>
      <c r="QUL60"/>
      <c r="QUM60"/>
      <c r="QUN60"/>
      <c r="QUO60"/>
      <c r="QUP60"/>
      <c r="QUQ60"/>
      <c r="QUR60"/>
      <c r="QUS60"/>
      <c r="QUT60"/>
      <c r="QUU60"/>
      <c r="QUV60"/>
      <c r="QUW60"/>
      <c r="QUX60"/>
      <c r="QUY60"/>
      <c r="QUZ60"/>
      <c r="QVA60"/>
      <c r="QVB60"/>
      <c r="QVC60"/>
      <c r="QVD60"/>
      <c r="QVE60"/>
      <c r="QVF60"/>
      <c r="QVG60"/>
      <c r="QVH60"/>
      <c r="QVI60"/>
      <c r="QVJ60"/>
      <c r="QVK60"/>
      <c r="QVL60"/>
      <c r="QVM60"/>
      <c r="QVN60"/>
      <c r="QVO60"/>
      <c r="QVP60"/>
      <c r="QVQ60"/>
      <c r="QVR60"/>
      <c r="QVS60"/>
      <c r="QVT60"/>
      <c r="QVU60"/>
      <c r="QVV60"/>
      <c r="QVW60"/>
      <c r="QVX60"/>
      <c r="QVY60"/>
      <c r="QVZ60"/>
      <c r="QWA60"/>
      <c r="QWB60"/>
      <c r="QWC60"/>
      <c r="QWD60"/>
      <c r="QWE60"/>
      <c r="QWF60"/>
      <c r="QWG60"/>
      <c r="QWH60"/>
      <c r="QWI60"/>
      <c r="QWJ60"/>
      <c r="QWK60"/>
      <c r="QWL60"/>
      <c r="QWM60"/>
      <c r="QWN60"/>
      <c r="QWO60"/>
      <c r="QWP60"/>
      <c r="QWQ60"/>
      <c r="QWR60"/>
      <c r="QWS60"/>
      <c r="QWT60"/>
      <c r="QWU60"/>
      <c r="QWV60"/>
      <c r="QWW60"/>
      <c r="QWX60"/>
      <c r="QWY60"/>
      <c r="QWZ60"/>
      <c r="QXA60"/>
      <c r="QXB60"/>
      <c r="QXC60"/>
      <c r="QXD60"/>
      <c r="QXE60"/>
      <c r="QXF60"/>
      <c r="QXG60"/>
      <c r="QXH60"/>
      <c r="QXI60"/>
      <c r="QXJ60"/>
      <c r="QXK60"/>
      <c r="QXL60"/>
      <c r="QXM60"/>
      <c r="QXN60"/>
      <c r="QXO60"/>
      <c r="QXP60"/>
      <c r="QXQ60"/>
      <c r="QXR60"/>
      <c r="QXS60"/>
      <c r="QXT60"/>
      <c r="QXU60"/>
      <c r="QXV60"/>
      <c r="QXW60"/>
      <c r="QXX60"/>
      <c r="QXY60"/>
      <c r="QXZ60"/>
      <c r="QYA60"/>
      <c r="QYB60"/>
      <c r="QYC60"/>
      <c r="QYD60"/>
      <c r="QYE60"/>
      <c r="QYF60"/>
      <c r="QYG60"/>
      <c r="QYH60"/>
      <c r="QYI60"/>
      <c r="QYJ60"/>
      <c r="QYK60"/>
      <c r="QYL60"/>
      <c r="QYM60"/>
      <c r="QYN60"/>
      <c r="QYO60"/>
      <c r="QYP60"/>
      <c r="QYQ60"/>
      <c r="QYR60"/>
      <c r="QYS60"/>
      <c r="QYT60"/>
      <c r="QYU60"/>
      <c r="QYV60"/>
      <c r="QYW60"/>
      <c r="QYX60"/>
      <c r="QYY60"/>
      <c r="QYZ60"/>
      <c r="QZA60"/>
      <c r="QZB60"/>
      <c r="QZC60"/>
      <c r="QZD60"/>
      <c r="QZE60"/>
      <c r="QZF60"/>
      <c r="QZG60"/>
      <c r="QZH60"/>
      <c r="QZI60"/>
      <c r="QZJ60"/>
      <c r="QZK60"/>
      <c r="QZL60"/>
      <c r="QZM60"/>
      <c r="QZN60"/>
      <c r="QZO60"/>
      <c r="QZP60"/>
      <c r="QZQ60"/>
      <c r="QZR60"/>
      <c r="QZS60"/>
      <c r="QZT60"/>
      <c r="QZU60"/>
      <c r="QZV60"/>
      <c r="QZW60"/>
      <c r="QZX60"/>
      <c r="QZY60"/>
      <c r="QZZ60"/>
      <c r="RAA60"/>
      <c r="RAB60"/>
      <c r="RAC60"/>
      <c r="RAD60"/>
      <c r="RAE60"/>
      <c r="RAF60"/>
      <c r="RAG60"/>
      <c r="RAH60"/>
      <c r="RAI60"/>
      <c r="RAJ60"/>
      <c r="RAK60"/>
      <c r="RAL60"/>
      <c r="RAM60"/>
      <c r="RAN60"/>
      <c r="RAO60"/>
      <c r="RAP60"/>
      <c r="RAQ60"/>
      <c r="RAR60"/>
      <c r="RAS60"/>
      <c r="RAT60"/>
      <c r="RAU60"/>
      <c r="RAV60"/>
      <c r="RAW60"/>
      <c r="RAX60"/>
      <c r="RAY60"/>
      <c r="RAZ60"/>
      <c r="RBA60"/>
      <c r="RBB60"/>
      <c r="RBC60"/>
      <c r="RBD60"/>
      <c r="RBE60"/>
      <c r="RBF60"/>
      <c r="RBG60"/>
      <c r="RBH60"/>
      <c r="RBI60"/>
      <c r="RBJ60"/>
      <c r="RBK60"/>
      <c r="RBL60"/>
      <c r="RBM60"/>
      <c r="RBN60"/>
      <c r="RBO60"/>
      <c r="RBP60"/>
      <c r="RBQ60"/>
      <c r="RBR60"/>
      <c r="RBS60"/>
      <c r="RBT60"/>
      <c r="RBU60"/>
      <c r="RBV60"/>
      <c r="RBW60"/>
      <c r="RBX60"/>
      <c r="RBY60"/>
      <c r="RBZ60"/>
      <c r="RCA60"/>
      <c r="RCB60"/>
      <c r="RCC60"/>
      <c r="RCD60"/>
      <c r="RCE60"/>
      <c r="RCF60"/>
      <c r="RCG60"/>
      <c r="RCH60"/>
      <c r="RCI60"/>
      <c r="RCJ60"/>
      <c r="RCK60"/>
      <c r="RCL60"/>
      <c r="RCM60"/>
      <c r="RCN60"/>
      <c r="RCO60"/>
      <c r="RCP60"/>
      <c r="RCQ60"/>
      <c r="RCR60"/>
      <c r="RCS60"/>
      <c r="RCT60"/>
      <c r="RCU60"/>
      <c r="RCV60"/>
      <c r="RCW60"/>
      <c r="RCX60"/>
      <c r="RCY60"/>
      <c r="RCZ60"/>
      <c r="RDA60"/>
      <c r="RDB60"/>
      <c r="RDC60"/>
      <c r="RDD60"/>
      <c r="RDE60"/>
      <c r="RDF60"/>
      <c r="RDG60"/>
      <c r="RDH60"/>
      <c r="RDI60"/>
      <c r="RDJ60"/>
      <c r="RDK60"/>
      <c r="RDL60"/>
      <c r="RDM60"/>
      <c r="RDN60"/>
      <c r="RDO60"/>
      <c r="RDP60"/>
      <c r="RDQ60"/>
      <c r="RDR60"/>
      <c r="RDS60"/>
      <c r="RDT60"/>
      <c r="RDU60"/>
      <c r="RDV60"/>
      <c r="RDW60"/>
      <c r="RDX60"/>
      <c r="RDY60"/>
      <c r="RDZ60"/>
      <c r="REA60"/>
      <c r="REB60"/>
      <c r="REC60"/>
      <c r="RED60"/>
      <c r="REE60"/>
      <c r="REF60"/>
      <c r="REG60"/>
      <c r="REH60"/>
      <c r="REI60"/>
      <c r="REJ60"/>
      <c r="REK60"/>
      <c r="REL60"/>
      <c r="REM60"/>
      <c r="REN60"/>
      <c r="REO60"/>
      <c r="REP60"/>
      <c r="REQ60"/>
      <c r="RER60"/>
      <c r="RES60"/>
      <c r="RET60"/>
      <c r="REU60"/>
      <c r="REV60"/>
      <c r="REW60"/>
      <c r="REX60"/>
      <c r="REY60"/>
      <c r="REZ60"/>
      <c r="RFA60"/>
      <c r="RFB60"/>
      <c r="RFC60"/>
      <c r="RFD60"/>
      <c r="RFE60"/>
      <c r="RFF60"/>
      <c r="RFG60"/>
      <c r="RFH60"/>
      <c r="RFI60"/>
      <c r="RFJ60"/>
      <c r="RFK60"/>
      <c r="RFL60"/>
      <c r="RFM60"/>
      <c r="RFN60"/>
      <c r="RFO60"/>
      <c r="RFP60"/>
      <c r="RFQ60"/>
      <c r="RFR60"/>
      <c r="RFS60"/>
      <c r="RFT60"/>
      <c r="RFU60"/>
      <c r="RFV60"/>
      <c r="RFW60"/>
      <c r="RFX60"/>
      <c r="RFY60"/>
      <c r="RFZ60"/>
      <c r="RGA60"/>
      <c r="RGB60"/>
      <c r="RGC60"/>
      <c r="RGD60"/>
      <c r="RGE60"/>
      <c r="RGF60"/>
      <c r="RGG60"/>
      <c r="RGH60"/>
      <c r="RGI60"/>
      <c r="RGJ60"/>
      <c r="RGK60"/>
      <c r="RGL60"/>
      <c r="RGM60"/>
      <c r="RGN60"/>
      <c r="RGO60"/>
      <c r="RGP60"/>
      <c r="RGQ60"/>
      <c r="RGR60"/>
      <c r="RGS60"/>
      <c r="RGT60"/>
      <c r="RGU60"/>
      <c r="RGV60"/>
      <c r="RGW60"/>
      <c r="RGX60"/>
      <c r="RGY60"/>
      <c r="RGZ60"/>
      <c r="RHA60"/>
      <c r="RHB60"/>
      <c r="RHC60"/>
      <c r="RHD60"/>
      <c r="RHE60"/>
      <c r="RHF60"/>
      <c r="RHG60"/>
      <c r="RHH60"/>
      <c r="RHI60"/>
      <c r="RHJ60"/>
      <c r="RHK60"/>
      <c r="RHL60"/>
      <c r="RHM60"/>
      <c r="RHN60"/>
      <c r="RHO60"/>
      <c r="RHP60"/>
      <c r="RHQ60"/>
      <c r="RHR60"/>
      <c r="RHS60"/>
      <c r="RHT60"/>
      <c r="RHU60"/>
      <c r="RHV60"/>
      <c r="RHW60"/>
      <c r="RHX60"/>
      <c r="RHY60"/>
      <c r="RHZ60"/>
      <c r="RIA60"/>
      <c r="RIB60"/>
      <c r="RIC60"/>
      <c r="RID60"/>
      <c r="RIE60"/>
      <c r="RIF60"/>
      <c r="RIG60"/>
      <c r="RIH60"/>
      <c r="RII60"/>
      <c r="RIJ60"/>
      <c r="RIK60"/>
      <c r="RIL60"/>
      <c r="RIM60"/>
      <c r="RIN60"/>
      <c r="RIO60"/>
      <c r="RIP60"/>
      <c r="RIQ60"/>
      <c r="RIR60"/>
      <c r="RIS60"/>
      <c r="RIT60"/>
      <c r="RIU60"/>
      <c r="RIV60"/>
      <c r="RIW60"/>
      <c r="RIX60"/>
      <c r="RIY60"/>
      <c r="RIZ60"/>
      <c r="RJA60"/>
      <c r="RJB60"/>
      <c r="RJC60"/>
      <c r="RJD60"/>
      <c r="RJE60"/>
      <c r="RJF60"/>
      <c r="RJG60"/>
      <c r="RJH60"/>
      <c r="RJI60"/>
      <c r="RJJ60"/>
      <c r="RJK60"/>
      <c r="RJL60"/>
      <c r="RJM60"/>
      <c r="RJN60"/>
      <c r="RJO60"/>
      <c r="RJP60"/>
      <c r="RJQ60"/>
      <c r="RJR60"/>
      <c r="RJS60"/>
      <c r="RJT60"/>
      <c r="RJU60"/>
      <c r="RJV60"/>
      <c r="RJW60"/>
      <c r="RJX60"/>
      <c r="RJY60"/>
      <c r="RJZ60"/>
      <c r="RKA60"/>
      <c r="RKB60"/>
      <c r="RKC60"/>
      <c r="RKD60"/>
      <c r="RKE60"/>
      <c r="RKF60"/>
      <c r="RKG60"/>
      <c r="RKH60"/>
      <c r="RKI60"/>
      <c r="RKJ60"/>
      <c r="RKK60"/>
      <c r="RKL60"/>
      <c r="RKM60"/>
      <c r="RKN60"/>
      <c r="RKO60"/>
      <c r="RKP60"/>
      <c r="RKQ60"/>
      <c r="RKR60"/>
      <c r="RKS60"/>
      <c r="RKT60"/>
      <c r="RKU60"/>
      <c r="RKV60"/>
      <c r="RKW60"/>
      <c r="RKX60"/>
      <c r="RKY60"/>
      <c r="RKZ60"/>
      <c r="RLA60"/>
      <c r="RLB60"/>
      <c r="RLC60"/>
      <c r="RLD60"/>
      <c r="RLE60"/>
      <c r="RLF60"/>
      <c r="RLG60"/>
      <c r="RLH60"/>
      <c r="RLI60"/>
      <c r="RLJ60"/>
      <c r="RLK60"/>
      <c r="RLL60"/>
      <c r="RLM60"/>
      <c r="RLN60"/>
      <c r="RLO60"/>
      <c r="RLP60"/>
      <c r="RLQ60"/>
      <c r="RLR60"/>
      <c r="RLS60"/>
      <c r="RLT60"/>
      <c r="RLU60"/>
      <c r="RLV60"/>
      <c r="RLW60"/>
      <c r="RLX60"/>
      <c r="RLY60"/>
      <c r="RLZ60"/>
      <c r="RMA60"/>
      <c r="RMB60"/>
      <c r="RMC60"/>
      <c r="RMD60"/>
      <c r="RME60"/>
      <c r="RMF60"/>
      <c r="RMG60"/>
      <c r="RMH60"/>
      <c r="RMI60"/>
      <c r="RMJ60"/>
      <c r="RMK60"/>
      <c r="RML60"/>
      <c r="RMM60"/>
      <c r="RMN60"/>
      <c r="RMO60"/>
      <c r="RMP60"/>
      <c r="RMQ60"/>
      <c r="RMR60"/>
      <c r="RMS60"/>
      <c r="RMT60"/>
      <c r="RMU60"/>
      <c r="RMV60"/>
      <c r="RMW60"/>
      <c r="RMX60"/>
      <c r="RMY60"/>
      <c r="RMZ60"/>
      <c r="RNA60"/>
      <c r="RNB60"/>
      <c r="RNC60"/>
      <c r="RND60"/>
      <c r="RNE60"/>
      <c r="RNF60"/>
      <c r="RNG60"/>
      <c r="RNH60"/>
      <c r="RNI60"/>
      <c r="RNJ60"/>
      <c r="RNK60"/>
      <c r="RNL60"/>
      <c r="RNM60"/>
      <c r="RNN60"/>
      <c r="RNO60"/>
      <c r="RNP60"/>
      <c r="RNQ60"/>
      <c r="RNR60"/>
      <c r="RNS60"/>
      <c r="RNT60"/>
      <c r="RNU60"/>
      <c r="RNV60"/>
      <c r="RNW60"/>
      <c r="RNX60"/>
      <c r="RNY60"/>
      <c r="RNZ60"/>
      <c r="ROA60"/>
      <c r="ROB60"/>
      <c r="ROC60"/>
      <c r="ROD60"/>
      <c r="ROE60"/>
      <c r="ROF60"/>
      <c r="ROG60"/>
      <c r="ROH60"/>
      <c r="ROI60"/>
      <c r="ROJ60"/>
      <c r="ROK60"/>
      <c r="ROL60"/>
      <c r="ROM60"/>
      <c r="RON60"/>
      <c r="ROO60"/>
      <c r="ROP60"/>
      <c r="ROQ60"/>
      <c r="ROR60"/>
      <c r="ROS60"/>
      <c r="ROT60"/>
      <c r="ROU60"/>
      <c r="ROV60"/>
      <c r="ROW60"/>
      <c r="ROX60"/>
      <c r="ROY60"/>
      <c r="ROZ60"/>
      <c r="RPA60"/>
      <c r="RPB60"/>
      <c r="RPC60"/>
      <c r="RPD60"/>
      <c r="RPE60"/>
      <c r="RPF60"/>
      <c r="RPG60"/>
      <c r="RPH60"/>
      <c r="RPI60"/>
      <c r="RPJ60"/>
      <c r="RPK60"/>
      <c r="RPL60"/>
      <c r="RPM60"/>
      <c r="RPN60"/>
      <c r="RPO60"/>
      <c r="RPP60"/>
      <c r="RPQ60"/>
      <c r="RPR60"/>
      <c r="RPS60"/>
      <c r="RPT60"/>
      <c r="RPU60"/>
      <c r="RPV60"/>
      <c r="RPW60"/>
      <c r="RPX60"/>
      <c r="RPY60"/>
      <c r="RPZ60"/>
      <c r="RQA60"/>
      <c r="RQB60"/>
      <c r="RQC60"/>
      <c r="RQD60"/>
      <c r="RQE60"/>
      <c r="RQF60"/>
      <c r="RQG60"/>
      <c r="RQH60"/>
      <c r="RQI60"/>
      <c r="RQJ60"/>
      <c r="RQK60"/>
      <c r="RQL60"/>
      <c r="RQM60"/>
      <c r="RQN60"/>
      <c r="RQO60"/>
      <c r="RQP60"/>
      <c r="RQQ60"/>
      <c r="RQR60"/>
      <c r="RQS60"/>
      <c r="RQT60"/>
      <c r="RQU60"/>
      <c r="RQV60"/>
      <c r="RQW60"/>
      <c r="RQX60"/>
      <c r="RQY60"/>
      <c r="RQZ60"/>
      <c r="RRA60"/>
      <c r="RRB60"/>
      <c r="RRC60"/>
      <c r="RRD60"/>
      <c r="RRE60"/>
      <c r="RRF60"/>
      <c r="RRG60"/>
      <c r="RRH60"/>
      <c r="RRI60"/>
      <c r="RRJ60"/>
      <c r="RRK60"/>
      <c r="RRL60"/>
      <c r="RRM60"/>
      <c r="RRN60"/>
      <c r="RRO60"/>
      <c r="RRP60"/>
      <c r="RRQ60"/>
      <c r="RRR60"/>
      <c r="RRS60"/>
      <c r="RRT60"/>
      <c r="RRU60"/>
      <c r="RRV60"/>
      <c r="RRW60"/>
      <c r="RRX60"/>
      <c r="RRY60"/>
      <c r="RRZ60"/>
      <c r="RSA60"/>
      <c r="RSB60"/>
      <c r="RSC60"/>
      <c r="RSD60"/>
      <c r="RSE60"/>
      <c r="RSF60"/>
      <c r="RSG60"/>
      <c r="RSH60"/>
      <c r="RSI60"/>
      <c r="RSJ60"/>
      <c r="RSK60"/>
      <c r="RSL60"/>
      <c r="RSM60"/>
      <c r="RSN60"/>
      <c r="RSO60"/>
      <c r="RSP60"/>
      <c r="RSQ60"/>
      <c r="RSR60"/>
      <c r="RSS60"/>
      <c r="RST60"/>
      <c r="RSU60"/>
      <c r="RSV60"/>
      <c r="RSW60"/>
      <c r="RSX60"/>
      <c r="RSY60"/>
      <c r="RSZ60"/>
      <c r="RTA60"/>
      <c r="RTB60"/>
      <c r="RTC60"/>
      <c r="RTD60"/>
      <c r="RTE60"/>
      <c r="RTF60"/>
      <c r="RTG60"/>
      <c r="RTH60"/>
      <c r="RTI60"/>
      <c r="RTJ60"/>
      <c r="RTK60"/>
      <c r="RTL60"/>
      <c r="RTM60"/>
      <c r="RTN60"/>
      <c r="RTO60"/>
      <c r="RTP60"/>
      <c r="RTQ60"/>
      <c r="RTR60"/>
      <c r="RTS60"/>
      <c r="RTT60"/>
      <c r="RTU60"/>
      <c r="RTV60"/>
      <c r="RTW60"/>
      <c r="RTX60"/>
      <c r="RTY60"/>
      <c r="RTZ60"/>
      <c r="RUA60"/>
      <c r="RUB60"/>
      <c r="RUC60"/>
      <c r="RUD60"/>
      <c r="RUE60"/>
      <c r="RUF60"/>
      <c r="RUG60"/>
      <c r="RUH60"/>
      <c r="RUI60"/>
      <c r="RUJ60"/>
      <c r="RUK60"/>
      <c r="RUL60"/>
      <c r="RUM60"/>
      <c r="RUN60"/>
      <c r="RUO60"/>
      <c r="RUP60"/>
      <c r="RUQ60"/>
      <c r="RUR60"/>
      <c r="RUS60"/>
      <c r="RUT60"/>
      <c r="RUU60"/>
      <c r="RUV60"/>
      <c r="RUW60"/>
      <c r="RUX60"/>
      <c r="RUY60"/>
      <c r="RUZ60"/>
      <c r="RVA60"/>
      <c r="RVB60"/>
      <c r="RVC60"/>
      <c r="RVD60"/>
      <c r="RVE60"/>
      <c r="RVF60"/>
      <c r="RVG60"/>
      <c r="RVH60"/>
      <c r="RVI60"/>
      <c r="RVJ60"/>
      <c r="RVK60"/>
      <c r="RVL60"/>
      <c r="RVM60"/>
      <c r="RVN60"/>
      <c r="RVO60"/>
      <c r="RVP60"/>
      <c r="RVQ60"/>
      <c r="RVR60"/>
      <c r="RVS60"/>
      <c r="RVT60"/>
      <c r="RVU60"/>
      <c r="RVV60"/>
      <c r="RVW60"/>
      <c r="RVX60"/>
      <c r="RVY60"/>
      <c r="RVZ60"/>
      <c r="RWA60"/>
      <c r="RWB60"/>
      <c r="RWC60"/>
      <c r="RWD60"/>
      <c r="RWE60"/>
      <c r="RWF60"/>
      <c r="RWG60"/>
      <c r="RWH60"/>
      <c r="RWI60"/>
      <c r="RWJ60"/>
      <c r="RWK60"/>
      <c r="RWL60"/>
      <c r="RWM60"/>
      <c r="RWN60"/>
      <c r="RWO60"/>
      <c r="RWP60"/>
      <c r="RWQ60"/>
      <c r="RWR60"/>
      <c r="RWS60"/>
      <c r="RWT60"/>
      <c r="RWU60"/>
      <c r="RWV60"/>
      <c r="RWW60"/>
      <c r="RWX60"/>
      <c r="RWY60"/>
      <c r="RWZ60"/>
      <c r="RXA60"/>
      <c r="RXB60"/>
      <c r="RXC60"/>
      <c r="RXD60"/>
      <c r="RXE60"/>
      <c r="RXF60"/>
      <c r="RXG60"/>
      <c r="RXH60"/>
      <c r="RXI60"/>
      <c r="RXJ60"/>
      <c r="RXK60"/>
      <c r="RXL60"/>
      <c r="RXM60"/>
      <c r="RXN60"/>
      <c r="RXO60"/>
      <c r="RXP60"/>
      <c r="RXQ60"/>
      <c r="RXR60"/>
      <c r="RXS60"/>
      <c r="RXT60"/>
      <c r="RXU60"/>
      <c r="RXV60"/>
      <c r="RXW60"/>
      <c r="RXX60"/>
      <c r="RXY60"/>
      <c r="RXZ60"/>
      <c r="RYA60"/>
      <c r="RYB60"/>
      <c r="RYC60"/>
      <c r="RYD60"/>
      <c r="RYE60"/>
      <c r="RYF60"/>
      <c r="RYG60"/>
      <c r="RYH60"/>
      <c r="RYI60"/>
      <c r="RYJ60"/>
      <c r="RYK60"/>
      <c r="RYL60"/>
      <c r="RYM60"/>
      <c r="RYN60"/>
      <c r="RYO60"/>
      <c r="RYP60"/>
      <c r="RYQ60"/>
      <c r="RYR60"/>
      <c r="RYS60"/>
      <c r="RYT60"/>
      <c r="RYU60"/>
      <c r="RYV60"/>
      <c r="RYW60"/>
      <c r="RYX60"/>
      <c r="RYY60"/>
      <c r="RYZ60"/>
      <c r="RZA60"/>
      <c r="RZB60"/>
      <c r="RZC60"/>
      <c r="RZD60"/>
      <c r="RZE60"/>
      <c r="RZF60"/>
      <c r="RZG60"/>
      <c r="RZH60"/>
      <c r="RZI60"/>
      <c r="RZJ60"/>
      <c r="RZK60"/>
      <c r="RZL60"/>
      <c r="RZM60"/>
      <c r="RZN60"/>
      <c r="RZO60"/>
      <c r="RZP60"/>
      <c r="RZQ60"/>
      <c r="RZR60"/>
      <c r="RZS60"/>
      <c r="RZT60"/>
      <c r="RZU60"/>
      <c r="RZV60"/>
      <c r="RZW60"/>
      <c r="RZX60"/>
      <c r="RZY60"/>
      <c r="RZZ60"/>
      <c r="SAA60"/>
      <c r="SAB60"/>
      <c r="SAC60"/>
      <c r="SAD60"/>
      <c r="SAE60"/>
      <c r="SAF60"/>
      <c r="SAG60"/>
      <c r="SAH60"/>
      <c r="SAI60"/>
      <c r="SAJ60"/>
      <c r="SAK60"/>
      <c r="SAL60"/>
      <c r="SAM60"/>
      <c r="SAN60"/>
      <c r="SAO60"/>
      <c r="SAP60"/>
      <c r="SAQ60"/>
      <c r="SAR60"/>
      <c r="SAS60"/>
      <c r="SAT60"/>
      <c r="SAU60"/>
      <c r="SAV60"/>
      <c r="SAW60"/>
      <c r="SAX60"/>
      <c r="SAY60"/>
      <c r="SAZ60"/>
      <c r="SBA60"/>
      <c r="SBB60"/>
      <c r="SBC60"/>
      <c r="SBD60"/>
      <c r="SBE60"/>
      <c r="SBF60"/>
      <c r="SBG60"/>
      <c r="SBH60"/>
      <c r="SBI60"/>
      <c r="SBJ60"/>
      <c r="SBK60"/>
      <c r="SBL60"/>
      <c r="SBM60"/>
      <c r="SBN60"/>
      <c r="SBO60"/>
      <c r="SBP60"/>
      <c r="SBQ60"/>
      <c r="SBR60"/>
      <c r="SBS60"/>
      <c r="SBT60"/>
      <c r="SBU60"/>
      <c r="SBV60"/>
      <c r="SBW60"/>
      <c r="SBX60"/>
      <c r="SBY60"/>
      <c r="SBZ60"/>
      <c r="SCA60"/>
      <c r="SCB60"/>
      <c r="SCC60"/>
      <c r="SCD60"/>
      <c r="SCE60"/>
      <c r="SCF60"/>
      <c r="SCG60"/>
      <c r="SCH60"/>
      <c r="SCI60"/>
      <c r="SCJ60"/>
      <c r="SCK60"/>
      <c r="SCL60"/>
      <c r="SCM60"/>
      <c r="SCN60"/>
      <c r="SCO60"/>
      <c r="SCP60"/>
      <c r="SCQ60"/>
      <c r="SCR60"/>
      <c r="SCS60"/>
      <c r="SCT60"/>
      <c r="SCU60"/>
      <c r="SCV60"/>
      <c r="SCW60"/>
      <c r="SCX60"/>
      <c r="SCY60"/>
      <c r="SCZ60"/>
      <c r="SDA60"/>
      <c r="SDB60"/>
      <c r="SDC60"/>
      <c r="SDD60"/>
      <c r="SDE60"/>
      <c r="SDF60"/>
      <c r="SDG60"/>
      <c r="SDH60"/>
      <c r="SDI60"/>
      <c r="SDJ60"/>
      <c r="SDK60"/>
      <c r="SDL60"/>
      <c r="SDM60"/>
      <c r="SDN60"/>
      <c r="SDO60"/>
      <c r="SDP60"/>
      <c r="SDQ60"/>
      <c r="SDR60"/>
      <c r="SDS60"/>
      <c r="SDT60"/>
      <c r="SDU60"/>
      <c r="SDV60"/>
      <c r="SDW60"/>
      <c r="SDX60"/>
      <c r="SDY60"/>
      <c r="SDZ60"/>
      <c r="SEA60"/>
      <c r="SEB60"/>
      <c r="SEC60"/>
      <c r="SED60"/>
      <c r="SEE60"/>
      <c r="SEF60"/>
      <c r="SEG60"/>
      <c r="SEH60"/>
      <c r="SEI60"/>
      <c r="SEJ60"/>
      <c r="SEK60"/>
      <c r="SEL60"/>
      <c r="SEM60"/>
      <c r="SEN60"/>
      <c r="SEO60"/>
      <c r="SEP60"/>
      <c r="SEQ60"/>
      <c r="SER60"/>
      <c r="SES60"/>
      <c r="SET60"/>
      <c r="SEU60"/>
      <c r="SEV60"/>
      <c r="SEW60"/>
      <c r="SEX60"/>
      <c r="SEY60"/>
      <c r="SEZ60"/>
      <c r="SFA60"/>
      <c r="SFB60"/>
      <c r="SFC60"/>
      <c r="SFD60"/>
      <c r="SFE60"/>
      <c r="SFF60"/>
      <c r="SFG60"/>
      <c r="SFH60"/>
      <c r="SFI60"/>
      <c r="SFJ60"/>
      <c r="SFK60"/>
      <c r="SFL60"/>
      <c r="SFM60"/>
      <c r="SFN60"/>
      <c r="SFO60"/>
      <c r="SFP60"/>
      <c r="SFQ60"/>
      <c r="SFR60"/>
      <c r="SFS60"/>
      <c r="SFT60"/>
      <c r="SFU60"/>
      <c r="SFV60"/>
      <c r="SFW60"/>
      <c r="SFX60"/>
      <c r="SFY60"/>
      <c r="SFZ60"/>
      <c r="SGA60"/>
      <c r="SGB60"/>
      <c r="SGC60"/>
      <c r="SGD60"/>
      <c r="SGE60"/>
      <c r="SGF60"/>
      <c r="SGG60"/>
      <c r="SGH60"/>
      <c r="SGI60"/>
      <c r="SGJ60"/>
      <c r="SGK60"/>
      <c r="SGL60"/>
      <c r="SGM60"/>
      <c r="SGN60"/>
      <c r="SGO60"/>
      <c r="SGP60"/>
      <c r="SGQ60"/>
      <c r="SGR60"/>
      <c r="SGS60"/>
      <c r="SGT60"/>
      <c r="SGU60"/>
      <c r="SGV60"/>
      <c r="SGW60"/>
      <c r="SGX60"/>
      <c r="SGY60"/>
      <c r="SGZ60"/>
      <c r="SHA60"/>
      <c r="SHB60"/>
      <c r="SHC60"/>
      <c r="SHD60"/>
      <c r="SHE60"/>
      <c r="SHF60"/>
      <c r="SHG60"/>
      <c r="SHH60"/>
      <c r="SHI60"/>
      <c r="SHJ60"/>
      <c r="SHK60"/>
      <c r="SHL60"/>
      <c r="SHM60"/>
      <c r="SHN60"/>
      <c r="SHO60"/>
      <c r="SHP60"/>
      <c r="SHQ60"/>
      <c r="SHR60"/>
      <c r="SHS60"/>
      <c r="SHT60"/>
      <c r="SHU60"/>
      <c r="SHV60"/>
      <c r="SHW60"/>
      <c r="SHX60"/>
      <c r="SHY60"/>
      <c r="SHZ60"/>
      <c r="SIA60"/>
      <c r="SIB60"/>
      <c r="SIC60"/>
      <c r="SID60"/>
      <c r="SIE60"/>
      <c r="SIF60"/>
      <c r="SIG60"/>
      <c r="SIH60"/>
      <c r="SII60"/>
      <c r="SIJ60"/>
      <c r="SIK60"/>
      <c r="SIL60"/>
      <c r="SIM60"/>
      <c r="SIN60"/>
      <c r="SIO60"/>
      <c r="SIP60"/>
      <c r="SIQ60"/>
      <c r="SIR60"/>
      <c r="SIS60"/>
      <c r="SIT60"/>
      <c r="SIU60"/>
      <c r="SIV60"/>
      <c r="SIW60"/>
      <c r="SIX60"/>
      <c r="SIY60"/>
      <c r="SIZ60"/>
      <c r="SJA60"/>
      <c r="SJB60"/>
      <c r="SJC60"/>
      <c r="SJD60"/>
      <c r="SJE60"/>
      <c r="SJF60"/>
      <c r="SJG60"/>
      <c r="SJH60"/>
      <c r="SJI60"/>
      <c r="SJJ60"/>
      <c r="SJK60"/>
      <c r="SJL60"/>
      <c r="SJM60"/>
      <c r="SJN60"/>
      <c r="SJO60"/>
      <c r="SJP60"/>
      <c r="SJQ60"/>
      <c r="SJR60"/>
      <c r="SJS60"/>
      <c r="SJT60"/>
      <c r="SJU60"/>
      <c r="SJV60"/>
      <c r="SJW60"/>
      <c r="SJX60"/>
      <c r="SJY60"/>
      <c r="SJZ60"/>
      <c r="SKA60"/>
      <c r="SKB60"/>
      <c r="SKC60"/>
      <c r="SKD60"/>
      <c r="SKE60"/>
      <c r="SKF60"/>
      <c r="SKG60"/>
      <c r="SKH60"/>
      <c r="SKI60"/>
      <c r="SKJ60"/>
      <c r="SKK60"/>
      <c r="SKL60"/>
      <c r="SKM60"/>
      <c r="SKN60"/>
      <c r="SKO60"/>
      <c r="SKP60"/>
      <c r="SKQ60"/>
      <c r="SKR60"/>
      <c r="SKS60"/>
      <c r="SKT60"/>
      <c r="SKU60"/>
      <c r="SKV60"/>
      <c r="SKW60"/>
      <c r="SKX60"/>
      <c r="SKY60"/>
      <c r="SKZ60"/>
      <c r="SLA60"/>
      <c r="SLB60"/>
      <c r="SLC60"/>
      <c r="SLD60"/>
      <c r="SLE60"/>
      <c r="SLF60"/>
      <c r="SLG60"/>
      <c r="SLH60"/>
      <c r="SLI60"/>
      <c r="SLJ60"/>
      <c r="SLK60"/>
      <c r="SLL60"/>
      <c r="SLM60"/>
      <c r="SLN60"/>
      <c r="SLO60"/>
      <c r="SLP60"/>
      <c r="SLQ60"/>
      <c r="SLR60"/>
      <c r="SLS60"/>
      <c r="SLT60"/>
      <c r="SLU60"/>
      <c r="SLV60"/>
      <c r="SLW60"/>
      <c r="SLX60"/>
      <c r="SLY60"/>
      <c r="SLZ60"/>
      <c r="SMA60"/>
      <c r="SMB60"/>
      <c r="SMC60"/>
      <c r="SMD60"/>
      <c r="SME60"/>
      <c r="SMF60"/>
      <c r="SMG60"/>
      <c r="SMH60"/>
      <c r="SMI60"/>
      <c r="SMJ60"/>
      <c r="SMK60"/>
      <c r="SML60"/>
      <c r="SMM60"/>
      <c r="SMN60"/>
      <c r="SMO60"/>
      <c r="SMP60"/>
      <c r="SMQ60"/>
      <c r="SMR60"/>
      <c r="SMS60"/>
      <c r="SMT60"/>
      <c r="SMU60"/>
      <c r="SMV60"/>
      <c r="SMW60"/>
      <c r="SMX60"/>
      <c r="SMY60"/>
      <c r="SMZ60"/>
      <c r="SNA60"/>
      <c r="SNB60"/>
      <c r="SNC60"/>
      <c r="SND60"/>
      <c r="SNE60"/>
      <c r="SNF60"/>
      <c r="SNG60"/>
      <c r="SNH60"/>
      <c r="SNI60"/>
      <c r="SNJ60"/>
      <c r="SNK60"/>
      <c r="SNL60"/>
      <c r="SNM60"/>
      <c r="SNN60"/>
      <c r="SNO60"/>
      <c r="SNP60"/>
      <c r="SNQ60"/>
      <c r="SNR60"/>
      <c r="SNS60"/>
      <c r="SNT60"/>
      <c r="SNU60"/>
      <c r="SNV60"/>
      <c r="SNW60"/>
      <c r="SNX60"/>
      <c r="SNY60"/>
      <c r="SNZ60"/>
      <c r="SOA60"/>
      <c r="SOB60"/>
      <c r="SOC60"/>
      <c r="SOD60"/>
      <c r="SOE60"/>
      <c r="SOF60"/>
      <c r="SOG60"/>
      <c r="SOH60"/>
      <c r="SOI60"/>
      <c r="SOJ60"/>
      <c r="SOK60"/>
      <c r="SOL60"/>
      <c r="SOM60"/>
      <c r="SON60"/>
      <c r="SOO60"/>
      <c r="SOP60"/>
      <c r="SOQ60"/>
      <c r="SOR60"/>
      <c r="SOS60"/>
      <c r="SOT60"/>
      <c r="SOU60"/>
      <c r="SOV60"/>
      <c r="SOW60"/>
      <c r="SOX60"/>
      <c r="SOY60"/>
      <c r="SOZ60"/>
      <c r="SPA60"/>
      <c r="SPB60"/>
      <c r="SPC60"/>
      <c r="SPD60"/>
      <c r="SPE60"/>
      <c r="SPF60"/>
      <c r="SPG60"/>
      <c r="SPH60"/>
      <c r="SPI60"/>
      <c r="SPJ60"/>
      <c r="SPK60"/>
      <c r="SPL60"/>
      <c r="SPM60"/>
      <c r="SPN60"/>
      <c r="SPO60"/>
      <c r="SPP60"/>
      <c r="SPQ60"/>
      <c r="SPR60"/>
      <c r="SPS60"/>
      <c r="SPT60"/>
      <c r="SPU60"/>
      <c r="SPV60"/>
      <c r="SPW60"/>
      <c r="SPX60"/>
      <c r="SPY60"/>
      <c r="SPZ60"/>
      <c r="SQA60"/>
      <c r="SQB60"/>
      <c r="SQC60"/>
      <c r="SQD60"/>
      <c r="SQE60"/>
      <c r="SQF60"/>
      <c r="SQG60"/>
      <c r="SQH60"/>
      <c r="SQI60"/>
      <c r="SQJ60"/>
      <c r="SQK60"/>
      <c r="SQL60"/>
      <c r="SQM60"/>
      <c r="SQN60"/>
      <c r="SQO60"/>
      <c r="SQP60"/>
      <c r="SQQ60"/>
      <c r="SQR60"/>
      <c r="SQS60"/>
      <c r="SQT60"/>
      <c r="SQU60"/>
      <c r="SQV60"/>
      <c r="SQW60"/>
      <c r="SQX60"/>
      <c r="SQY60"/>
      <c r="SQZ60"/>
      <c r="SRA60"/>
      <c r="SRB60"/>
      <c r="SRC60"/>
      <c r="SRD60"/>
      <c r="SRE60"/>
      <c r="SRF60"/>
      <c r="SRG60"/>
      <c r="SRH60"/>
      <c r="SRI60"/>
      <c r="SRJ60"/>
      <c r="SRK60"/>
      <c r="SRL60"/>
      <c r="SRM60"/>
      <c r="SRN60"/>
      <c r="SRO60"/>
      <c r="SRP60"/>
      <c r="SRQ60"/>
      <c r="SRR60"/>
      <c r="SRS60"/>
      <c r="SRT60"/>
      <c r="SRU60"/>
      <c r="SRV60"/>
      <c r="SRW60"/>
      <c r="SRX60"/>
      <c r="SRY60"/>
      <c r="SRZ60"/>
      <c r="SSA60"/>
      <c r="SSB60"/>
      <c r="SSC60"/>
      <c r="SSD60"/>
      <c r="SSE60"/>
      <c r="SSF60"/>
      <c r="SSG60"/>
      <c r="SSH60"/>
      <c r="SSI60"/>
      <c r="SSJ60"/>
      <c r="SSK60"/>
      <c r="SSL60"/>
      <c r="SSM60"/>
      <c r="SSN60"/>
      <c r="SSO60"/>
      <c r="SSP60"/>
      <c r="SSQ60"/>
      <c r="SSR60"/>
      <c r="SSS60"/>
      <c r="SST60"/>
      <c r="SSU60"/>
      <c r="SSV60"/>
      <c r="SSW60"/>
      <c r="SSX60"/>
      <c r="SSY60"/>
      <c r="SSZ60"/>
      <c r="STA60"/>
      <c r="STB60"/>
      <c r="STC60"/>
      <c r="STD60"/>
      <c r="STE60"/>
      <c r="STF60"/>
      <c r="STG60"/>
      <c r="STH60"/>
      <c r="STI60"/>
      <c r="STJ60"/>
      <c r="STK60"/>
      <c r="STL60"/>
      <c r="STM60"/>
      <c r="STN60"/>
      <c r="STO60"/>
      <c r="STP60"/>
      <c r="STQ60"/>
      <c r="STR60"/>
      <c r="STS60"/>
      <c r="STT60"/>
      <c r="STU60"/>
      <c r="STV60"/>
      <c r="STW60"/>
      <c r="STX60"/>
      <c r="STY60"/>
      <c r="STZ60"/>
      <c r="SUA60"/>
      <c r="SUB60"/>
      <c r="SUC60"/>
      <c r="SUD60"/>
      <c r="SUE60"/>
      <c r="SUF60"/>
      <c r="SUG60"/>
      <c r="SUH60"/>
      <c r="SUI60"/>
      <c r="SUJ60"/>
      <c r="SUK60"/>
      <c r="SUL60"/>
      <c r="SUM60"/>
      <c r="SUN60"/>
      <c r="SUO60"/>
      <c r="SUP60"/>
      <c r="SUQ60"/>
      <c r="SUR60"/>
      <c r="SUS60"/>
      <c r="SUT60"/>
      <c r="SUU60"/>
      <c r="SUV60"/>
      <c r="SUW60"/>
      <c r="SUX60"/>
      <c r="SUY60"/>
      <c r="SUZ60"/>
      <c r="SVA60"/>
      <c r="SVB60"/>
      <c r="SVC60"/>
      <c r="SVD60"/>
      <c r="SVE60"/>
      <c r="SVF60"/>
      <c r="SVG60"/>
      <c r="SVH60"/>
      <c r="SVI60"/>
      <c r="SVJ60"/>
      <c r="SVK60"/>
      <c r="SVL60"/>
      <c r="SVM60"/>
      <c r="SVN60"/>
      <c r="SVO60"/>
      <c r="SVP60"/>
      <c r="SVQ60"/>
      <c r="SVR60"/>
      <c r="SVS60"/>
      <c r="SVT60"/>
      <c r="SVU60"/>
      <c r="SVV60"/>
      <c r="SVW60"/>
      <c r="SVX60"/>
      <c r="SVY60"/>
      <c r="SVZ60"/>
      <c r="SWA60"/>
      <c r="SWB60"/>
      <c r="SWC60"/>
      <c r="SWD60"/>
      <c r="SWE60"/>
      <c r="SWF60"/>
      <c r="SWG60"/>
      <c r="SWH60"/>
      <c r="SWI60"/>
      <c r="SWJ60"/>
      <c r="SWK60"/>
      <c r="SWL60"/>
      <c r="SWM60"/>
      <c r="SWN60"/>
      <c r="SWO60"/>
      <c r="SWP60"/>
      <c r="SWQ60"/>
      <c r="SWR60"/>
      <c r="SWS60"/>
      <c r="SWT60"/>
      <c r="SWU60"/>
      <c r="SWV60"/>
      <c r="SWW60"/>
      <c r="SWX60"/>
      <c r="SWY60"/>
      <c r="SWZ60"/>
      <c r="SXA60"/>
      <c r="SXB60"/>
      <c r="SXC60"/>
      <c r="SXD60"/>
      <c r="SXE60"/>
      <c r="SXF60"/>
      <c r="SXG60"/>
      <c r="SXH60"/>
      <c r="SXI60"/>
      <c r="SXJ60"/>
      <c r="SXK60"/>
      <c r="SXL60"/>
      <c r="SXM60"/>
      <c r="SXN60"/>
      <c r="SXO60"/>
      <c r="SXP60"/>
      <c r="SXQ60"/>
      <c r="SXR60"/>
      <c r="SXS60"/>
      <c r="SXT60"/>
      <c r="SXU60"/>
      <c r="SXV60"/>
      <c r="SXW60"/>
      <c r="SXX60"/>
      <c r="SXY60"/>
      <c r="SXZ60"/>
      <c r="SYA60"/>
      <c r="SYB60"/>
      <c r="SYC60"/>
      <c r="SYD60"/>
      <c r="SYE60"/>
      <c r="SYF60"/>
      <c r="SYG60"/>
      <c r="SYH60"/>
      <c r="SYI60"/>
      <c r="SYJ60"/>
      <c r="SYK60"/>
      <c r="SYL60"/>
      <c r="SYM60"/>
      <c r="SYN60"/>
      <c r="SYO60"/>
      <c r="SYP60"/>
      <c r="SYQ60"/>
      <c r="SYR60"/>
      <c r="SYS60"/>
      <c r="SYT60"/>
      <c r="SYU60"/>
      <c r="SYV60"/>
      <c r="SYW60"/>
      <c r="SYX60"/>
      <c r="SYY60"/>
      <c r="SYZ60"/>
      <c r="SZA60"/>
      <c r="SZB60"/>
      <c r="SZC60"/>
      <c r="SZD60"/>
      <c r="SZE60"/>
      <c r="SZF60"/>
      <c r="SZG60"/>
      <c r="SZH60"/>
      <c r="SZI60"/>
      <c r="SZJ60"/>
      <c r="SZK60"/>
      <c r="SZL60"/>
      <c r="SZM60"/>
      <c r="SZN60"/>
      <c r="SZO60"/>
      <c r="SZP60"/>
      <c r="SZQ60"/>
      <c r="SZR60"/>
      <c r="SZS60"/>
      <c r="SZT60"/>
      <c r="SZU60"/>
      <c r="SZV60"/>
      <c r="SZW60"/>
      <c r="SZX60"/>
      <c r="SZY60"/>
      <c r="SZZ60"/>
      <c r="TAA60"/>
      <c r="TAB60"/>
      <c r="TAC60"/>
      <c r="TAD60"/>
      <c r="TAE60"/>
      <c r="TAF60"/>
      <c r="TAG60"/>
      <c r="TAH60"/>
      <c r="TAI60"/>
      <c r="TAJ60"/>
      <c r="TAK60"/>
      <c r="TAL60"/>
      <c r="TAM60"/>
      <c r="TAN60"/>
      <c r="TAO60"/>
      <c r="TAP60"/>
      <c r="TAQ60"/>
      <c r="TAR60"/>
      <c r="TAS60"/>
      <c r="TAT60"/>
      <c r="TAU60"/>
      <c r="TAV60"/>
      <c r="TAW60"/>
      <c r="TAX60"/>
      <c r="TAY60"/>
      <c r="TAZ60"/>
      <c r="TBA60"/>
      <c r="TBB60"/>
      <c r="TBC60"/>
      <c r="TBD60"/>
      <c r="TBE60"/>
      <c r="TBF60"/>
      <c r="TBG60"/>
      <c r="TBH60"/>
      <c r="TBI60"/>
      <c r="TBJ60"/>
      <c r="TBK60"/>
      <c r="TBL60"/>
      <c r="TBM60"/>
      <c r="TBN60"/>
      <c r="TBO60"/>
      <c r="TBP60"/>
      <c r="TBQ60"/>
      <c r="TBR60"/>
      <c r="TBS60"/>
      <c r="TBT60"/>
      <c r="TBU60"/>
      <c r="TBV60"/>
      <c r="TBW60"/>
      <c r="TBX60"/>
      <c r="TBY60"/>
      <c r="TBZ60"/>
      <c r="TCA60"/>
      <c r="TCB60"/>
      <c r="TCC60"/>
      <c r="TCD60"/>
      <c r="TCE60"/>
      <c r="TCF60"/>
      <c r="TCG60"/>
      <c r="TCH60"/>
      <c r="TCI60"/>
      <c r="TCJ60"/>
      <c r="TCK60"/>
      <c r="TCL60"/>
      <c r="TCM60"/>
      <c r="TCN60"/>
      <c r="TCO60"/>
      <c r="TCP60"/>
      <c r="TCQ60"/>
      <c r="TCR60"/>
      <c r="TCS60"/>
      <c r="TCT60"/>
      <c r="TCU60"/>
      <c r="TCV60"/>
      <c r="TCW60"/>
      <c r="TCX60"/>
      <c r="TCY60"/>
      <c r="TCZ60"/>
      <c r="TDA60"/>
      <c r="TDB60"/>
      <c r="TDC60"/>
      <c r="TDD60"/>
      <c r="TDE60"/>
      <c r="TDF60"/>
      <c r="TDG60"/>
      <c r="TDH60"/>
      <c r="TDI60"/>
      <c r="TDJ60"/>
      <c r="TDK60"/>
      <c r="TDL60"/>
      <c r="TDM60"/>
      <c r="TDN60"/>
      <c r="TDO60"/>
      <c r="TDP60"/>
      <c r="TDQ60"/>
      <c r="TDR60"/>
      <c r="TDS60"/>
      <c r="TDT60"/>
      <c r="TDU60"/>
      <c r="TDV60"/>
      <c r="TDW60"/>
      <c r="TDX60"/>
      <c r="TDY60"/>
      <c r="TDZ60"/>
      <c r="TEA60"/>
      <c r="TEB60"/>
      <c r="TEC60"/>
      <c r="TED60"/>
      <c r="TEE60"/>
      <c r="TEF60"/>
      <c r="TEG60"/>
      <c r="TEH60"/>
      <c r="TEI60"/>
      <c r="TEJ60"/>
      <c r="TEK60"/>
      <c r="TEL60"/>
      <c r="TEM60"/>
      <c r="TEN60"/>
      <c r="TEO60"/>
      <c r="TEP60"/>
      <c r="TEQ60"/>
      <c r="TER60"/>
      <c r="TES60"/>
      <c r="TET60"/>
      <c r="TEU60"/>
      <c r="TEV60"/>
      <c r="TEW60"/>
      <c r="TEX60"/>
      <c r="TEY60"/>
      <c r="TEZ60"/>
      <c r="TFA60"/>
      <c r="TFB60"/>
      <c r="TFC60"/>
      <c r="TFD60"/>
      <c r="TFE60"/>
      <c r="TFF60"/>
      <c r="TFG60"/>
      <c r="TFH60"/>
      <c r="TFI60"/>
      <c r="TFJ60"/>
      <c r="TFK60"/>
      <c r="TFL60"/>
      <c r="TFM60"/>
      <c r="TFN60"/>
      <c r="TFO60"/>
      <c r="TFP60"/>
      <c r="TFQ60"/>
      <c r="TFR60"/>
      <c r="TFS60"/>
      <c r="TFT60"/>
      <c r="TFU60"/>
      <c r="TFV60"/>
      <c r="TFW60"/>
      <c r="TFX60"/>
      <c r="TFY60"/>
      <c r="TFZ60"/>
      <c r="TGA60"/>
      <c r="TGB60"/>
      <c r="TGC60"/>
      <c r="TGD60"/>
      <c r="TGE60"/>
      <c r="TGF60"/>
      <c r="TGG60"/>
      <c r="TGH60"/>
      <c r="TGI60"/>
      <c r="TGJ60"/>
      <c r="TGK60"/>
      <c r="TGL60"/>
      <c r="TGM60"/>
      <c r="TGN60"/>
      <c r="TGO60"/>
      <c r="TGP60"/>
      <c r="TGQ60"/>
      <c r="TGR60"/>
      <c r="TGS60"/>
      <c r="TGT60"/>
      <c r="TGU60"/>
      <c r="TGV60"/>
      <c r="TGW60"/>
      <c r="TGX60"/>
      <c r="TGY60"/>
      <c r="TGZ60"/>
      <c r="THA60"/>
      <c r="THB60"/>
      <c r="THC60"/>
      <c r="THD60"/>
      <c r="THE60"/>
      <c r="THF60"/>
      <c r="THG60"/>
      <c r="THH60"/>
      <c r="THI60"/>
      <c r="THJ60"/>
      <c r="THK60"/>
      <c r="THL60"/>
      <c r="THM60"/>
      <c r="THN60"/>
      <c r="THO60"/>
      <c r="THP60"/>
      <c r="THQ60"/>
      <c r="THR60"/>
      <c r="THS60"/>
      <c r="THT60"/>
      <c r="THU60"/>
      <c r="THV60"/>
      <c r="THW60"/>
      <c r="THX60"/>
      <c r="THY60"/>
      <c r="THZ60"/>
      <c r="TIA60"/>
      <c r="TIB60"/>
      <c r="TIC60"/>
      <c r="TID60"/>
      <c r="TIE60"/>
      <c r="TIF60"/>
      <c r="TIG60"/>
      <c r="TIH60"/>
      <c r="TII60"/>
      <c r="TIJ60"/>
      <c r="TIK60"/>
      <c r="TIL60"/>
      <c r="TIM60"/>
      <c r="TIN60"/>
      <c r="TIO60"/>
      <c r="TIP60"/>
      <c r="TIQ60"/>
      <c r="TIR60"/>
      <c r="TIS60"/>
      <c r="TIT60"/>
      <c r="TIU60"/>
      <c r="TIV60"/>
      <c r="TIW60"/>
      <c r="TIX60"/>
      <c r="TIY60"/>
      <c r="TIZ60"/>
      <c r="TJA60"/>
      <c r="TJB60"/>
      <c r="TJC60"/>
      <c r="TJD60"/>
      <c r="TJE60"/>
      <c r="TJF60"/>
      <c r="TJG60"/>
      <c r="TJH60"/>
      <c r="TJI60"/>
      <c r="TJJ60"/>
      <c r="TJK60"/>
      <c r="TJL60"/>
      <c r="TJM60"/>
      <c r="TJN60"/>
      <c r="TJO60"/>
      <c r="TJP60"/>
      <c r="TJQ60"/>
      <c r="TJR60"/>
      <c r="TJS60"/>
      <c r="TJT60"/>
      <c r="TJU60"/>
      <c r="TJV60"/>
      <c r="TJW60"/>
      <c r="TJX60"/>
      <c r="TJY60"/>
      <c r="TJZ60"/>
      <c r="TKA60"/>
      <c r="TKB60"/>
      <c r="TKC60"/>
      <c r="TKD60"/>
      <c r="TKE60"/>
      <c r="TKF60"/>
      <c r="TKG60"/>
      <c r="TKH60"/>
      <c r="TKI60"/>
      <c r="TKJ60"/>
      <c r="TKK60"/>
      <c r="TKL60"/>
      <c r="TKM60"/>
      <c r="TKN60"/>
      <c r="TKO60"/>
      <c r="TKP60"/>
      <c r="TKQ60"/>
      <c r="TKR60"/>
      <c r="TKS60"/>
      <c r="TKT60"/>
      <c r="TKU60"/>
      <c r="TKV60"/>
      <c r="TKW60"/>
      <c r="TKX60"/>
      <c r="TKY60"/>
      <c r="TKZ60"/>
      <c r="TLA60"/>
      <c r="TLB60"/>
      <c r="TLC60"/>
      <c r="TLD60"/>
      <c r="TLE60"/>
      <c r="TLF60"/>
      <c r="TLG60"/>
      <c r="TLH60"/>
      <c r="TLI60"/>
      <c r="TLJ60"/>
      <c r="TLK60"/>
      <c r="TLL60"/>
      <c r="TLM60"/>
      <c r="TLN60"/>
      <c r="TLO60"/>
      <c r="TLP60"/>
      <c r="TLQ60"/>
      <c r="TLR60"/>
      <c r="TLS60"/>
      <c r="TLT60"/>
      <c r="TLU60"/>
      <c r="TLV60"/>
      <c r="TLW60"/>
      <c r="TLX60"/>
      <c r="TLY60"/>
      <c r="TLZ60"/>
      <c r="TMA60"/>
      <c r="TMB60"/>
      <c r="TMC60"/>
      <c r="TMD60"/>
      <c r="TME60"/>
      <c r="TMF60"/>
      <c r="TMG60"/>
      <c r="TMH60"/>
      <c r="TMI60"/>
      <c r="TMJ60"/>
      <c r="TMK60"/>
      <c r="TML60"/>
      <c r="TMM60"/>
      <c r="TMN60"/>
      <c r="TMO60"/>
      <c r="TMP60"/>
      <c r="TMQ60"/>
      <c r="TMR60"/>
      <c r="TMS60"/>
      <c r="TMT60"/>
      <c r="TMU60"/>
      <c r="TMV60"/>
      <c r="TMW60"/>
      <c r="TMX60"/>
      <c r="TMY60"/>
      <c r="TMZ60"/>
      <c r="TNA60"/>
      <c r="TNB60"/>
      <c r="TNC60"/>
      <c r="TND60"/>
      <c r="TNE60"/>
      <c r="TNF60"/>
      <c r="TNG60"/>
      <c r="TNH60"/>
      <c r="TNI60"/>
      <c r="TNJ60"/>
      <c r="TNK60"/>
      <c r="TNL60"/>
      <c r="TNM60"/>
      <c r="TNN60"/>
      <c r="TNO60"/>
      <c r="TNP60"/>
      <c r="TNQ60"/>
      <c r="TNR60"/>
      <c r="TNS60"/>
      <c r="TNT60"/>
      <c r="TNU60"/>
      <c r="TNV60"/>
      <c r="TNW60"/>
      <c r="TNX60"/>
      <c r="TNY60"/>
      <c r="TNZ60"/>
      <c r="TOA60"/>
      <c r="TOB60"/>
      <c r="TOC60"/>
      <c r="TOD60"/>
      <c r="TOE60"/>
      <c r="TOF60"/>
      <c r="TOG60"/>
      <c r="TOH60"/>
      <c r="TOI60"/>
      <c r="TOJ60"/>
      <c r="TOK60"/>
      <c r="TOL60"/>
      <c r="TOM60"/>
      <c r="TON60"/>
      <c r="TOO60"/>
      <c r="TOP60"/>
      <c r="TOQ60"/>
      <c r="TOR60"/>
      <c r="TOS60"/>
      <c r="TOT60"/>
      <c r="TOU60"/>
      <c r="TOV60"/>
      <c r="TOW60"/>
      <c r="TOX60"/>
      <c r="TOY60"/>
      <c r="TOZ60"/>
      <c r="TPA60"/>
      <c r="TPB60"/>
      <c r="TPC60"/>
      <c r="TPD60"/>
      <c r="TPE60"/>
      <c r="TPF60"/>
      <c r="TPG60"/>
      <c r="TPH60"/>
      <c r="TPI60"/>
      <c r="TPJ60"/>
      <c r="TPK60"/>
      <c r="TPL60"/>
      <c r="TPM60"/>
      <c r="TPN60"/>
      <c r="TPO60"/>
      <c r="TPP60"/>
      <c r="TPQ60"/>
      <c r="TPR60"/>
      <c r="TPS60"/>
      <c r="TPT60"/>
      <c r="TPU60"/>
      <c r="TPV60"/>
      <c r="TPW60"/>
      <c r="TPX60"/>
      <c r="TPY60"/>
      <c r="TPZ60"/>
      <c r="TQA60"/>
      <c r="TQB60"/>
      <c r="TQC60"/>
      <c r="TQD60"/>
      <c r="TQE60"/>
      <c r="TQF60"/>
      <c r="TQG60"/>
      <c r="TQH60"/>
      <c r="TQI60"/>
      <c r="TQJ60"/>
      <c r="TQK60"/>
      <c r="TQL60"/>
      <c r="TQM60"/>
      <c r="TQN60"/>
      <c r="TQO60"/>
      <c r="TQP60"/>
      <c r="TQQ60"/>
      <c r="TQR60"/>
      <c r="TQS60"/>
      <c r="TQT60"/>
      <c r="TQU60"/>
      <c r="TQV60"/>
      <c r="TQW60"/>
      <c r="TQX60"/>
      <c r="TQY60"/>
      <c r="TQZ60"/>
      <c r="TRA60"/>
      <c r="TRB60"/>
      <c r="TRC60"/>
      <c r="TRD60"/>
      <c r="TRE60"/>
      <c r="TRF60"/>
      <c r="TRG60"/>
      <c r="TRH60"/>
      <c r="TRI60"/>
      <c r="TRJ60"/>
      <c r="TRK60"/>
      <c r="TRL60"/>
      <c r="TRM60"/>
      <c r="TRN60"/>
      <c r="TRO60"/>
      <c r="TRP60"/>
      <c r="TRQ60"/>
      <c r="TRR60"/>
      <c r="TRS60"/>
      <c r="TRT60"/>
      <c r="TRU60"/>
      <c r="TRV60"/>
      <c r="TRW60"/>
      <c r="TRX60"/>
      <c r="TRY60"/>
      <c r="TRZ60"/>
      <c r="TSA60"/>
      <c r="TSB60"/>
      <c r="TSC60"/>
      <c r="TSD60"/>
      <c r="TSE60"/>
      <c r="TSF60"/>
      <c r="TSG60"/>
      <c r="TSH60"/>
      <c r="TSI60"/>
      <c r="TSJ60"/>
      <c r="TSK60"/>
      <c r="TSL60"/>
      <c r="TSM60"/>
      <c r="TSN60"/>
      <c r="TSO60"/>
      <c r="TSP60"/>
      <c r="TSQ60"/>
      <c r="TSR60"/>
      <c r="TSS60"/>
      <c r="TST60"/>
      <c r="TSU60"/>
      <c r="TSV60"/>
      <c r="TSW60"/>
      <c r="TSX60"/>
      <c r="TSY60"/>
      <c r="TSZ60"/>
      <c r="TTA60"/>
      <c r="TTB60"/>
      <c r="TTC60"/>
      <c r="TTD60"/>
      <c r="TTE60"/>
      <c r="TTF60"/>
      <c r="TTG60"/>
      <c r="TTH60"/>
      <c r="TTI60"/>
      <c r="TTJ60"/>
      <c r="TTK60"/>
      <c r="TTL60"/>
      <c r="TTM60"/>
      <c r="TTN60"/>
      <c r="TTO60"/>
      <c r="TTP60"/>
      <c r="TTQ60"/>
      <c r="TTR60"/>
      <c r="TTS60"/>
      <c r="TTT60"/>
      <c r="TTU60"/>
      <c r="TTV60"/>
      <c r="TTW60"/>
      <c r="TTX60"/>
      <c r="TTY60"/>
      <c r="TTZ60"/>
      <c r="TUA60"/>
      <c r="TUB60"/>
      <c r="TUC60"/>
      <c r="TUD60"/>
      <c r="TUE60"/>
      <c r="TUF60"/>
      <c r="TUG60"/>
      <c r="TUH60"/>
      <c r="TUI60"/>
      <c r="TUJ60"/>
      <c r="TUK60"/>
      <c r="TUL60"/>
      <c r="TUM60"/>
      <c r="TUN60"/>
      <c r="TUO60"/>
      <c r="TUP60"/>
      <c r="TUQ60"/>
      <c r="TUR60"/>
      <c r="TUS60"/>
      <c r="TUT60"/>
      <c r="TUU60"/>
      <c r="TUV60"/>
      <c r="TUW60"/>
      <c r="TUX60"/>
      <c r="TUY60"/>
      <c r="TUZ60"/>
      <c r="TVA60"/>
      <c r="TVB60"/>
      <c r="TVC60"/>
      <c r="TVD60"/>
      <c r="TVE60"/>
      <c r="TVF60"/>
      <c r="TVG60"/>
      <c r="TVH60"/>
      <c r="TVI60"/>
      <c r="TVJ60"/>
      <c r="TVK60"/>
      <c r="TVL60"/>
      <c r="TVM60"/>
      <c r="TVN60"/>
      <c r="TVO60"/>
      <c r="TVP60"/>
      <c r="TVQ60"/>
      <c r="TVR60"/>
      <c r="TVS60"/>
      <c r="TVT60"/>
      <c r="TVU60"/>
      <c r="TVV60"/>
      <c r="TVW60"/>
      <c r="TVX60"/>
      <c r="TVY60"/>
      <c r="TVZ60"/>
      <c r="TWA60"/>
      <c r="TWB60"/>
      <c r="TWC60"/>
      <c r="TWD60"/>
      <c r="TWE60"/>
      <c r="TWF60"/>
      <c r="TWG60"/>
      <c r="TWH60"/>
      <c r="TWI60"/>
      <c r="TWJ60"/>
      <c r="TWK60"/>
      <c r="TWL60"/>
      <c r="TWM60"/>
      <c r="TWN60"/>
      <c r="TWO60"/>
      <c r="TWP60"/>
      <c r="TWQ60"/>
      <c r="TWR60"/>
      <c r="TWS60"/>
      <c r="TWT60"/>
      <c r="TWU60"/>
      <c r="TWV60"/>
      <c r="TWW60"/>
      <c r="TWX60"/>
      <c r="TWY60"/>
      <c r="TWZ60"/>
      <c r="TXA60"/>
      <c r="TXB60"/>
      <c r="TXC60"/>
      <c r="TXD60"/>
      <c r="TXE60"/>
      <c r="TXF60"/>
      <c r="TXG60"/>
      <c r="TXH60"/>
      <c r="TXI60"/>
      <c r="TXJ60"/>
      <c r="TXK60"/>
      <c r="TXL60"/>
      <c r="TXM60"/>
      <c r="TXN60"/>
      <c r="TXO60"/>
      <c r="TXP60"/>
      <c r="TXQ60"/>
      <c r="TXR60"/>
      <c r="TXS60"/>
      <c r="TXT60"/>
      <c r="TXU60"/>
      <c r="TXV60"/>
      <c r="TXW60"/>
      <c r="TXX60"/>
      <c r="TXY60"/>
      <c r="TXZ60"/>
      <c r="TYA60"/>
      <c r="TYB60"/>
      <c r="TYC60"/>
      <c r="TYD60"/>
      <c r="TYE60"/>
      <c r="TYF60"/>
      <c r="TYG60"/>
      <c r="TYH60"/>
      <c r="TYI60"/>
      <c r="TYJ60"/>
      <c r="TYK60"/>
      <c r="TYL60"/>
      <c r="TYM60"/>
      <c r="TYN60"/>
      <c r="TYO60"/>
      <c r="TYP60"/>
      <c r="TYQ60"/>
      <c r="TYR60"/>
      <c r="TYS60"/>
      <c r="TYT60"/>
      <c r="TYU60"/>
      <c r="TYV60"/>
      <c r="TYW60"/>
      <c r="TYX60"/>
      <c r="TYY60"/>
      <c r="TYZ60"/>
      <c r="TZA60"/>
      <c r="TZB60"/>
      <c r="TZC60"/>
      <c r="TZD60"/>
      <c r="TZE60"/>
      <c r="TZF60"/>
      <c r="TZG60"/>
      <c r="TZH60"/>
      <c r="TZI60"/>
      <c r="TZJ60"/>
      <c r="TZK60"/>
      <c r="TZL60"/>
      <c r="TZM60"/>
      <c r="TZN60"/>
      <c r="TZO60"/>
      <c r="TZP60"/>
      <c r="TZQ60"/>
      <c r="TZR60"/>
      <c r="TZS60"/>
      <c r="TZT60"/>
      <c r="TZU60"/>
      <c r="TZV60"/>
      <c r="TZW60"/>
      <c r="TZX60"/>
      <c r="TZY60"/>
      <c r="TZZ60"/>
      <c r="UAA60"/>
      <c r="UAB60"/>
      <c r="UAC60"/>
      <c r="UAD60"/>
      <c r="UAE60"/>
      <c r="UAF60"/>
      <c r="UAG60"/>
      <c r="UAH60"/>
      <c r="UAI60"/>
      <c r="UAJ60"/>
      <c r="UAK60"/>
      <c r="UAL60"/>
      <c r="UAM60"/>
      <c r="UAN60"/>
      <c r="UAO60"/>
      <c r="UAP60"/>
      <c r="UAQ60"/>
      <c r="UAR60"/>
      <c r="UAS60"/>
      <c r="UAT60"/>
      <c r="UAU60"/>
      <c r="UAV60"/>
      <c r="UAW60"/>
      <c r="UAX60"/>
      <c r="UAY60"/>
      <c r="UAZ60"/>
      <c r="UBA60"/>
      <c r="UBB60"/>
      <c r="UBC60"/>
      <c r="UBD60"/>
      <c r="UBE60"/>
      <c r="UBF60"/>
      <c r="UBG60"/>
      <c r="UBH60"/>
      <c r="UBI60"/>
      <c r="UBJ60"/>
      <c r="UBK60"/>
      <c r="UBL60"/>
      <c r="UBM60"/>
      <c r="UBN60"/>
      <c r="UBO60"/>
      <c r="UBP60"/>
      <c r="UBQ60"/>
      <c r="UBR60"/>
      <c r="UBS60"/>
      <c r="UBT60"/>
      <c r="UBU60"/>
      <c r="UBV60"/>
      <c r="UBW60"/>
      <c r="UBX60"/>
      <c r="UBY60"/>
      <c r="UBZ60"/>
      <c r="UCA60"/>
      <c r="UCB60"/>
      <c r="UCC60"/>
      <c r="UCD60"/>
      <c r="UCE60"/>
      <c r="UCF60"/>
      <c r="UCG60"/>
      <c r="UCH60"/>
      <c r="UCI60"/>
      <c r="UCJ60"/>
      <c r="UCK60"/>
      <c r="UCL60"/>
      <c r="UCM60"/>
      <c r="UCN60"/>
      <c r="UCO60"/>
      <c r="UCP60"/>
      <c r="UCQ60"/>
      <c r="UCR60"/>
      <c r="UCS60"/>
      <c r="UCT60"/>
      <c r="UCU60"/>
      <c r="UCV60"/>
      <c r="UCW60"/>
      <c r="UCX60"/>
      <c r="UCY60"/>
      <c r="UCZ60"/>
      <c r="UDA60"/>
      <c r="UDB60"/>
      <c r="UDC60"/>
      <c r="UDD60"/>
      <c r="UDE60"/>
      <c r="UDF60"/>
      <c r="UDG60"/>
      <c r="UDH60"/>
      <c r="UDI60"/>
      <c r="UDJ60"/>
      <c r="UDK60"/>
      <c r="UDL60"/>
      <c r="UDM60"/>
      <c r="UDN60"/>
      <c r="UDO60"/>
      <c r="UDP60"/>
      <c r="UDQ60"/>
      <c r="UDR60"/>
      <c r="UDS60"/>
      <c r="UDT60"/>
      <c r="UDU60"/>
      <c r="UDV60"/>
      <c r="UDW60"/>
      <c r="UDX60"/>
      <c r="UDY60"/>
      <c r="UDZ60"/>
      <c r="UEA60"/>
      <c r="UEB60"/>
      <c r="UEC60"/>
      <c r="UED60"/>
      <c r="UEE60"/>
      <c r="UEF60"/>
      <c r="UEG60"/>
      <c r="UEH60"/>
      <c r="UEI60"/>
      <c r="UEJ60"/>
      <c r="UEK60"/>
      <c r="UEL60"/>
      <c r="UEM60"/>
      <c r="UEN60"/>
      <c r="UEO60"/>
      <c r="UEP60"/>
      <c r="UEQ60"/>
      <c r="UER60"/>
      <c r="UES60"/>
      <c r="UET60"/>
      <c r="UEU60"/>
      <c r="UEV60"/>
      <c r="UEW60"/>
      <c r="UEX60"/>
      <c r="UEY60"/>
      <c r="UEZ60"/>
      <c r="UFA60"/>
      <c r="UFB60"/>
      <c r="UFC60"/>
      <c r="UFD60"/>
      <c r="UFE60"/>
      <c r="UFF60"/>
      <c r="UFG60"/>
      <c r="UFH60"/>
      <c r="UFI60"/>
      <c r="UFJ60"/>
      <c r="UFK60"/>
      <c r="UFL60"/>
      <c r="UFM60"/>
      <c r="UFN60"/>
      <c r="UFO60"/>
      <c r="UFP60"/>
      <c r="UFQ60"/>
      <c r="UFR60"/>
      <c r="UFS60"/>
      <c r="UFT60"/>
      <c r="UFU60"/>
      <c r="UFV60"/>
      <c r="UFW60"/>
      <c r="UFX60"/>
      <c r="UFY60"/>
      <c r="UFZ60"/>
      <c r="UGA60"/>
      <c r="UGB60"/>
      <c r="UGC60"/>
      <c r="UGD60"/>
      <c r="UGE60"/>
      <c r="UGF60"/>
      <c r="UGG60"/>
      <c r="UGH60"/>
      <c r="UGI60"/>
      <c r="UGJ60"/>
      <c r="UGK60"/>
      <c r="UGL60"/>
      <c r="UGM60"/>
      <c r="UGN60"/>
      <c r="UGO60"/>
      <c r="UGP60"/>
      <c r="UGQ60"/>
      <c r="UGR60"/>
      <c r="UGS60"/>
      <c r="UGT60"/>
      <c r="UGU60"/>
      <c r="UGV60"/>
      <c r="UGW60"/>
      <c r="UGX60"/>
      <c r="UGY60"/>
      <c r="UGZ60"/>
      <c r="UHA60"/>
      <c r="UHB60"/>
      <c r="UHC60"/>
      <c r="UHD60"/>
      <c r="UHE60"/>
      <c r="UHF60"/>
      <c r="UHG60"/>
      <c r="UHH60"/>
      <c r="UHI60"/>
      <c r="UHJ60"/>
      <c r="UHK60"/>
      <c r="UHL60"/>
      <c r="UHM60"/>
      <c r="UHN60"/>
      <c r="UHO60"/>
      <c r="UHP60"/>
      <c r="UHQ60"/>
      <c r="UHR60"/>
      <c r="UHS60"/>
      <c r="UHT60"/>
      <c r="UHU60"/>
      <c r="UHV60"/>
      <c r="UHW60"/>
      <c r="UHX60"/>
      <c r="UHY60"/>
      <c r="UHZ60"/>
      <c r="UIA60"/>
      <c r="UIB60"/>
      <c r="UIC60"/>
      <c r="UID60"/>
      <c r="UIE60"/>
      <c r="UIF60"/>
      <c r="UIG60"/>
      <c r="UIH60"/>
      <c r="UII60"/>
      <c r="UIJ60"/>
      <c r="UIK60"/>
      <c r="UIL60"/>
      <c r="UIM60"/>
      <c r="UIN60"/>
      <c r="UIO60"/>
      <c r="UIP60"/>
      <c r="UIQ60"/>
      <c r="UIR60"/>
      <c r="UIS60"/>
      <c r="UIT60"/>
      <c r="UIU60"/>
      <c r="UIV60"/>
      <c r="UIW60"/>
      <c r="UIX60"/>
      <c r="UIY60"/>
      <c r="UIZ60"/>
      <c r="UJA60"/>
      <c r="UJB60"/>
      <c r="UJC60"/>
      <c r="UJD60"/>
      <c r="UJE60"/>
      <c r="UJF60"/>
      <c r="UJG60"/>
      <c r="UJH60"/>
      <c r="UJI60"/>
      <c r="UJJ60"/>
      <c r="UJK60"/>
      <c r="UJL60"/>
      <c r="UJM60"/>
      <c r="UJN60"/>
      <c r="UJO60"/>
      <c r="UJP60"/>
      <c r="UJQ60"/>
      <c r="UJR60"/>
      <c r="UJS60"/>
      <c r="UJT60"/>
      <c r="UJU60"/>
      <c r="UJV60"/>
      <c r="UJW60"/>
      <c r="UJX60"/>
      <c r="UJY60"/>
      <c r="UJZ60"/>
      <c r="UKA60"/>
      <c r="UKB60"/>
      <c r="UKC60"/>
      <c r="UKD60"/>
      <c r="UKE60"/>
      <c r="UKF60"/>
      <c r="UKG60"/>
      <c r="UKH60"/>
      <c r="UKI60"/>
      <c r="UKJ60"/>
      <c r="UKK60"/>
      <c r="UKL60"/>
      <c r="UKM60"/>
      <c r="UKN60"/>
      <c r="UKO60"/>
      <c r="UKP60"/>
      <c r="UKQ60"/>
      <c r="UKR60"/>
      <c r="UKS60"/>
      <c r="UKT60"/>
      <c r="UKU60"/>
      <c r="UKV60"/>
      <c r="UKW60"/>
      <c r="UKX60"/>
      <c r="UKY60"/>
      <c r="UKZ60"/>
      <c r="ULA60"/>
      <c r="ULB60"/>
      <c r="ULC60"/>
      <c r="ULD60"/>
      <c r="ULE60"/>
      <c r="ULF60"/>
      <c r="ULG60"/>
      <c r="ULH60"/>
      <c r="ULI60"/>
      <c r="ULJ60"/>
      <c r="ULK60"/>
      <c r="ULL60"/>
      <c r="ULM60"/>
      <c r="ULN60"/>
      <c r="ULO60"/>
      <c r="ULP60"/>
      <c r="ULQ60"/>
      <c r="ULR60"/>
      <c r="ULS60"/>
      <c r="ULT60"/>
      <c r="ULU60"/>
      <c r="ULV60"/>
      <c r="ULW60"/>
      <c r="ULX60"/>
      <c r="ULY60"/>
      <c r="ULZ60"/>
      <c r="UMA60"/>
      <c r="UMB60"/>
      <c r="UMC60"/>
      <c r="UMD60"/>
      <c r="UME60"/>
      <c r="UMF60"/>
      <c r="UMG60"/>
      <c r="UMH60"/>
      <c r="UMI60"/>
      <c r="UMJ60"/>
      <c r="UMK60"/>
      <c r="UML60"/>
      <c r="UMM60"/>
      <c r="UMN60"/>
      <c r="UMO60"/>
      <c r="UMP60"/>
      <c r="UMQ60"/>
      <c r="UMR60"/>
      <c r="UMS60"/>
      <c r="UMT60"/>
      <c r="UMU60"/>
      <c r="UMV60"/>
      <c r="UMW60"/>
      <c r="UMX60"/>
      <c r="UMY60"/>
      <c r="UMZ60"/>
      <c r="UNA60"/>
      <c r="UNB60"/>
      <c r="UNC60"/>
      <c r="UND60"/>
      <c r="UNE60"/>
      <c r="UNF60"/>
      <c r="UNG60"/>
      <c r="UNH60"/>
      <c r="UNI60"/>
      <c r="UNJ60"/>
      <c r="UNK60"/>
      <c r="UNL60"/>
      <c r="UNM60"/>
      <c r="UNN60"/>
      <c r="UNO60"/>
      <c r="UNP60"/>
      <c r="UNQ60"/>
      <c r="UNR60"/>
      <c r="UNS60"/>
      <c r="UNT60"/>
      <c r="UNU60"/>
      <c r="UNV60"/>
      <c r="UNW60"/>
      <c r="UNX60"/>
      <c r="UNY60"/>
      <c r="UNZ60"/>
      <c r="UOA60"/>
      <c r="UOB60"/>
      <c r="UOC60"/>
      <c r="UOD60"/>
      <c r="UOE60"/>
      <c r="UOF60"/>
      <c r="UOG60"/>
      <c r="UOH60"/>
      <c r="UOI60"/>
      <c r="UOJ60"/>
      <c r="UOK60"/>
      <c r="UOL60"/>
      <c r="UOM60"/>
      <c r="UON60"/>
      <c r="UOO60"/>
      <c r="UOP60"/>
      <c r="UOQ60"/>
      <c r="UOR60"/>
      <c r="UOS60"/>
      <c r="UOT60"/>
      <c r="UOU60"/>
      <c r="UOV60"/>
      <c r="UOW60"/>
      <c r="UOX60"/>
      <c r="UOY60"/>
      <c r="UOZ60"/>
      <c r="UPA60"/>
      <c r="UPB60"/>
      <c r="UPC60"/>
      <c r="UPD60"/>
      <c r="UPE60"/>
      <c r="UPF60"/>
      <c r="UPG60"/>
      <c r="UPH60"/>
      <c r="UPI60"/>
      <c r="UPJ60"/>
      <c r="UPK60"/>
      <c r="UPL60"/>
      <c r="UPM60"/>
      <c r="UPN60"/>
      <c r="UPO60"/>
      <c r="UPP60"/>
      <c r="UPQ60"/>
      <c r="UPR60"/>
      <c r="UPS60"/>
      <c r="UPT60"/>
      <c r="UPU60"/>
      <c r="UPV60"/>
      <c r="UPW60"/>
      <c r="UPX60"/>
      <c r="UPY60"/>
      <c r="UPZ60"/>
      <c r="UQA60"/>
      <c r="UQB60"/>
      <c r="UQC60"/>
      <c r="UQD60"/>
      <c r="UQE60"/>
      <c r="UQF60"/>
      <c r="UQG60"/>
      <c r="UQH60"/>
      <c r="UQI60"/>
      <c r="UQJ60"/>
      <c r="UQK60"/>
      <c r="UQL60"/>
      <c r="UQM60"/>
      <c r="UQN60"/>
      <c r="UQO60"/>
      <c r="UQP60"/>
      <c r="UQQ60"/>
      <c r="UQR60"/>
      <c r="UQS60"/>
      <c r="UQT60"/>
      <c r="UQU60"/>
      <c r="UQV60"/>
      <c r="UQW60"/>
      <c r="UQX60"/>
      <c r="UQY60"/>
      <c r="UQZ60"/>
      <c r="URA60"/>
      <c r="URB60"/>
      <c r="URC60"/>
      <c r="URD60"/>
      <c r="URE60"/>
      <c r="URF60"/>
      <c r="URG60"/>
      <c r="URH60"/>
      <c r="URI60"/>
      <c r="URJ60"/>
      <c r="URK60"/>
      <c r="URL60"/>
      <c r="URM60"/>
      <c r="URN60"/>
      <c r="URO60"/>
      <c r="URP60"/>
      <c r="URQ60"/>
      <c r="URR60"/>
      <c r="URS60"/>
      <c r="URT60"/>
      <c r="URU60"/>
      <c r="URV60"/>
      <c r="URW60"/>
      <c r="URX60"/>
      <c r="URY60"/>
      <c r="URZ60"/>
      <c r="USA60"/>
      <c r="USB60"/>
      <c r="USC60"/>
      <c r="USD60"/>
      <c r="USE60"/>
      <c r="USF60"/>
      <c r="USG60"/>
      <c r="USH60"/>
      <c r="USI60"/>
      <c r="USJ60"/>
      <c r="USK60"/>
      <c r="USL60"/>
      <c r="USM60"/>
      <c r="USN60"/>
      <c r="USO60"/>
      <c r="USP60"/>
      <c r="USQ60"/>
      <c r="USR60"/>
      <c r="USS60"/>
      <c r="UST60"/>
      <c r="USU60"/>
      <c r="USV60"/>
      <c r="USW60"/>
      <c r="USX60"/>
      <c r="USY60"/>
      <c r="USZ60"/>
      <c r="UTA60"/>
      <c r="UTB60"/>
      <c r="UTC60"/>
      <c r="UTD60"/>
      <c r="UTE60"/>
      <c r="UTF60"/>
      <c r="UTG60"/>
      <c r="UTH60"/>
      <c r="UTI60"/>
      <c r="UTJ60"/>
      <c r="UTK60"/>
      <c r="UTL60"/>
      <c r="UTM60"/>
      <c r="UTN60"/>
      <c r="UTO60"/>
      <c r="UTP60"/>
      <c r="UTQ60"/>
      <c r="UTR60"/>
      <c r="UTS60"/>
      <c r="UTT60"/>
      <c r="UTU60"/>
      <c r="UTV60"/>
      <c r="UTW60"/>
      <c r="UTX60"/>
      <c r="UTY60"/>
      <c r="UTZ60"/>
      <c r="UUA60"/>
      <c r="UUB60"/>
      <c r="UUC60"/>
      <c r="UUD60"/>
      <c r="UUE60"/>
      <c r="UUF60"/>
      <c r="UUG60"/>
      <c r="UUH60"/>
      <c r="UUI60"/>
      <c r="UUJ60"/>
      <c r="UUK60"/>
      <c r="UUL60"/>
      <c r="UUM60"/>
      <c r="UUN60"/>
      <c r="UUO60"/>
      <c r="UUP60"/>
      <c r="UUQ60"/>
      <c r="UUR60"/>
      <c r="UUS60"/>
      <c r="UUT60"/>
      <c r="UUU60"/>
      <c r="UUV60"/>
      <c r="UUW60"/>
      <c r="UUX60"/>
      <c r="UUY60"/>
      <c r="UUZ60"/>
      <c r="UVA60"/>
      <c r="UVB60"/>
      <c r="UVC60"/>
      <c r="UVD60"/>
      <c r="UVE60"/>
      <c r="UVF60"/>
      <c r="UVG60"/>
      <c r="UVH60"/>
      <c r="UVI60"/>
      <c r="UVJ60"/>
      <c r="UVK60"/>
      <c r="UVL60"/>
      <c r="UVM60"/>
      <c r="UVN60"/>
      <c r="UVO60"/>
      <c r="UVP60"/>
      <c r="UVQ60"/>
      <c r="UVR60"/>
      <c r="UVS60"/>
      <c r="UVT60"/>
      <c r="UVU60"/>
      <c r="UVV60"/>
      <c r="UVW60"/>
      <c r="UVX60"/>
      <c r="UVY60"/>
      <c r="UVZ60"/>
      <c r="UWA60"/>
      <c r="UWB60"/>
      <c r="UWC60"/>
      <c r="UWD60"/>
      <c r="UWE60"/>
      <c r="UWF60"/>
      <c r="UWG60"/>
      <c r="UWH60"/>
      <c r="UWI60"/>
      <c r="UWJ60"/>
      <c r="UWK60"/>
      <c r="UWL60"/>
      <c r="UWM60"/>
      <c r="UWN60"/>
      <c r="UWO60"/>
      <c r="UWP60"/>
      <c r="UWQ60"/>
      <c r="UWR60"/>
      <c r="UWS60"/>
      <c r="UWT60"/>
      <c r="UWU60"/>
      <c r="UWV60"/>
      <c r="UWW60"/>
      <c r="UWX60"/>
      <c r="UWY60"/>
      <c r="UWZ60"/>
      <c r="UXA60"/>
      <c r="UXB60"/>
      <c r="UXC60"/>
      <c r="UXD60"/>
      <c r="UXE60"/>
      <c r="UXF60"/>
      <c r="UXG60"/>
      <c r="UXH60"/>
      <c r="UXI60"/>
      <c r="UXJ60"/>
      <c r="UXK60"/>
      <c r="UXL60"/>
      <c r="UXM60"/>
      <c r="UXN60"/>
      <c r="UXO60"/>
      <c r="UXP60"/>
      <c r="UXQ60"/>
      <c r="UXR60"/>
      <c r="UXS60"/>
      <c r="UXT60"/>
      <c r="UXU60"/>
      <c r="UXV60"/>
      <c r="UXW60"/>
      <c r="UXX60"/>
      <c r="UXY60"/>
      <c r="UXZ60"/>
      <c r="UYA60"/>
      <c r="UYB60"/>
      <c r="UYC60"/>
      <c r="UYD60"/>
      <c r="UYE60"/>
      <c r="UYF60"/>
      <c r="UYG60"/>
      <c r="UYH60"/>
      <c r="UYI60"/>
      <c r="UYJ60"/>
      <c r="UYK60"/>
      <c r="UYL60"/>
      <c r="UYM60"/>
      <c r="UYN60"/>
      <c r="UYO60"/>
      <c r="UYP60"/>
      <c r="UYQ60"/>
      <c r="UYR60"/>
      <c r="UYS60"/>
      <c r="UYT60"/>
      <c r="UYU60"/>
      <c r="UYV60"/>
      <c r="UYW60"/>
      <c r="UYX60"/>
      <c r="UYY60"/>
      <c r="UYZ60"/>
      <c r="UZA60"/>
      <c r="UZB60"/>
      <c r="UZC60"/>
      <c r="UZD60"/>
      <c r="UZE60"/>
      <c r="UZF60"/>
      <c r="UZG60"/>
      <c r="UZH60"/>
      <c r="UZI60"/>
      <c r="UZJ60"/>
      <c r="UZK60"/>
      <c r="UZL60"/>
      <c r="UZM60"/>
      <c r="UZN60"/>
      <c r="UZO60"/>
      <c r="UZP60"/>
      <c r="UZQ60"/>
      <c r="UZR60"/>
      <c r="UZS60"/>
      <c r="UZT60"/>
      <c r="UZU60"/>
      <c r="UZV60"/>
      <c r="UZW60"/>
      <c r="UZX60"/>
      <c r="UZY60"/>
      <c r="UZZ60"/>
      <c r="VAA60"/>
      <c r="VAB60"/>
      <c r="VAC60"/>
      <c r="VAD60"/>
      <c r="VAE60"/>
      <c r="VAF60"/>
      <c r="VAG60"/>
      <c r="VAH60"/>
      <c r="VAI60"/>
      <c r="VAJ60"/>
      <c r="VAK60"/>
      <c r="VAL60"/>
      <c r="VAM60"/>
      <c r="VAN60"/>
      <c r="VAO60"/>
      <c r="VAP60"/>
      <c r="VAQ60"/>
      <c r="VAR60"/>
      <c r="VAS60"/>
      <c r="VAT60"/>
      <c r="VAU60"/>
      <c r="VAV60"/>
      <c r="VAW60"/>
      <c r="VAX60"/>
      <c r="VAY60"/>
      <c r="VAZ60"/>
      <c r="VBA60"/>
      <c r="VBB60"/>
      <c r="VBC60"/>
      <c r="VBD60"/>
      <c r="VBE60"/>
      <c r="VBF60"/>
      <c r="VBG60"/>
      <c r="VBH60"/>
      <c r="VBI60"/>
      <c r="VBJ60"/>
      <c r="VBK60"/>
      <c r="VBL60"/>
      <c r="VBM60"/>
      <c r="VBN60"/>
      <c r="VBO60"/>
      <c r="VBP60"/>
      <c r="VBQ60"/>
      <c r="VBR60"/>
      <c r="VBS60"/>
      <c r="VBT60"/>
      <c r="VBU60"/>
      <c r="VBV60"/>
      <c r="VBW60"/>
      <c r="VBX60"/>
      <c r="VBY60"/>
      <c r="VBZ60"/>
      <c r="VCA60"/>
      <c r="VCB60"/>
      <c r="VCC60"/>
      <c r="VCD60"/>
      <c r="VCE60"/>
      <c r="VCF60"/>
      <c r="VCG60"/>
      <c r="VCH60"/>
      <c r="VCI60"/>
      <c r="VCJ60"/>
      <c r="VCK60"/>
      <c r="VCL60"/>
      <c r="VCM60"/>
      <c r="VCN60"/>
      <c r="VCO60"/>
      <c r="VCP60"/>
      <c r="VCQ60"/>
      <c r="VCR60"/>
      <c r="VCS60"/>
      <c r="VCT60"/>
      <c r="VCU60"/>
      <c r="VCV60"/>
      <c r="VCW60"/>
      <c r="VCX60"/>
      <c r="VCY60"/>
      <c r="VCZ60"/>
      <c r="VDA60"/>
      <c r="VDB60"/>
      <c r="VDC60"/>
      <c r="VDD60"/>
      <c r="VDE60"/>
      <c r="VDF60"/>
      <c r="VDG60"/>
      <c r="VDH60"/>
      <c r="VDI60"/>
      <c r="VDJ60"/>
      <c r="VDK60"/>
      <c r="VDL60"/>
      <c r="VDM60"/>
      <c r="VDN60"/>
      <c r="VDO60"/>
      <c r="VDP60"/>
      <c r="VDQ60"/>
      <c r="VDR60"/>
      <c r="VDS60"/>
      <c r="VDT60"/>
      <c r="VDU60"/>
      <c r="VDV60"/>
      <c r="VDW60"/>
      <c r="VDX60"/>
      <c r="VDY60"/>
      <c r="VDZ60"/>
      <c r="VEA60"/>
      <c r="VEB60"/>
      <c r="VEC60"/>
      <c r="VED60"/>
      <c r="VEE60"/>
      <c r="VEF60"/>
      <c r="VEG60"/>
      <c r="VEH60"/>
      <c r="VEI60"/>
      <c r="VEJ60"/>
      <c r="VEK60"/>
      <c r="VEL60"/>
      <c r="VEM60"/>
      <c r="VEN60"/>
      <c r="VEO60"/>
      <c r="VEP60"/>
      <c r="VEQ60"/>
      <c r="VER60"/>
      <c r="VES60"/>
      <c r="VET60"/>
      <c r="VEU60"/>
      <c r="VEV60"/>
      <c r="VEW60"/>
      <c r="VEX60"/>
      <c r="VEY60"/>
      <c r="VEZ60"/>
      <c r="VFA60"/>
      <c r="VFB60"/>
      <c r="VFC60"/>
      <c r="VFD60"/>
      <c r="VFE60"/>
      <c r="VFF60"/>
      <c r="VFG60"/>
      <c r="VFH60"/>
      <c r="VFI60"/>
      <c r="VFJ60"/>
      <c r="VFK60"/>
      <c r="VFL60"/>
      <c r="VFM60"/>
      <c r="VFN60"/>
      <c r="VFO60"/>
      <c r="VFP60"/>
      <c r="VFQ60"/>
      <c r="VFR60"/>
      <c r="VFS60"/>
      <c r="VFT60"/>
      <c r="VFU60"/>
      <c r="VFV60"/>
      <c r="VFW60"/>
      <c r="VFX60"/>
      <c r="VFY60"/>
      <c r="VFZ60"/>
      <c r="VGA60"/>
      <c r="VGB60"/>
      <c r="VGC60"/>
      <c r="VGD60"/>
      <c r="VGE60"/>
      <c r="VGF60"/>
      <c r="VGG60"/>
      <c r="VGH60"/>
      <c r="VGI60"/>
      <c r="VGJ60"/>
      <c r="VGK60"/>
      <c r="VGL60"/>
      <c r="VGM60"/>
      <c r="VGN60"/>
      <c r="VGO60"/>
      <c r="VGP60"/>
      <c r="VGQ60"/>
      <c r="VGR60"/>
      <c r="VGS60"/>
      <c r="VGT60"/>
      <c r="VGU60"/>
      <c r="VGV60"/>
      <c r="VGW60"/>
      <c r="VGX60"/>
      <c r="VGY60"/>
      <c r="VGZ60"/>
      <c r="VHA60"/>
      <c r="VHB60"/>
      <c r="VHC60"/>
      <c r="VHD60"/>
      <c r="VHE60"/>
      <c r="VHF60"/>
      <c r="VHG60"/>
      <c r="VHH60"/>
      <c r="VHI60"/>
      <c r="VHJ60"/>
      <c r="VHK60"/>
      <c r="VHL60"/>
      <c r="VHM60"/>
      <c r="VHN60"/>
      <c r="VHO60"/>
      <c r="VHP60"/>
      <c r="VHQ60"/>
      <c r="VHR60"/>
      <c r="VHS60"/>
      <c r="VHT60"/>
      <c r="VHU60"/>
      <c r="VHV60"/>
      <c r="VHW60"/>
      <c r="VHX60"/>
      <c r="VHY60"/>
      <c r="VHZ60"/>
      <c r="VIA60"/>
      <c r="VIB60"/>
      <c r="VIC60"/>
      <c r="VID60"/>
      <c r="VIE60"/>
      <c r="VIF60"/>
      <c r="VIG60"/>
      <c r="VIH60"/>
      <c r="VII60"/>
      <c r="VIJ60"/>
      <c r="VIK60"/>
      <c r="VIL60"/>
      <c r="VIM60"/>
      <c r="VIN60"/>
      <c r="VIO60"/>
      <c r="VIP60"/>
      <c r="VIQ60"/>
      <c r="VIR60"/>
      <c r="VIS60"/>
      <c r="VIT60"/>
      <c r="VIU60"/>
      <c r="VIV60"/>
      <c r="VIW60"/>
      <c r="VIX60"/>
      <c r="VIY60"/>
      <c r="VIZ60"/>
      <c r="VJA60"/>
      <c r="VJB60"/>
      <c r="VJC60"/>
      <c r="VJD60"/>
      <c r="VJE60"/>
      <c r="VJF60"/>
      <c r="VJG60"/>
      <c r="VJH60"/>
      <c r="VJI60"/>
      <c r="VJJ60"/>
      <c r="VJK60"/>
      <c r="VJL60"/>
      <c r="VJM60"/>
      <c r="VJN60"/>
      <c r="VJO60"/>
      <c r="VJP60"/>
      <c r="VJQ60"/>
      <c r="VJR60"/>
      <c r="VJS60"/>
      <c r="VJT60"/>
      <c r="VJU60"/>
      <c r="VJV60"/>
      <c r="VJW60"/>
      <c r="VJX60"/>
      <c r="VJY60"/>
      <c r="VJZ60"/>
      <c r="VKA60"/>
      <c r="VKB60"/>
      <c r="VKC60"/>
      <c r="VKD60"/>
      <c r="VKE60"/>
      <c r="VKF60"/>
      <c r="VKG60"/>
      <c r="VKH60"/>
      <c r="VKI60"/>
      <c r="VKJ60"/>
      <c r="VKK60"/>
      <c r="VKL60"/>
      <c r="VKM60"/>
      <c r="VKN60"/>
      <c r="VKO60"/>
      <c r="VKP60"/>
      <c r="VKQ60"/>
      <c r="VKR60"/>
      <c r="VKS60"/>
      <c r="VKT60"/>
      <c r="VKU60"/>
      <c r="VKV60"/>
      <c r="VKW60"/>
      <c r="VKX60"/>
      <c r="VKY60"/>
      <c r="VKZ60"/>
      <c r="VLA60"/>
      <c r="VLB60"/>
      <c r="VLC60"/>
      <c r="VLD60"/>
      <c r="VLE60"/>
      <c r="VLF60"/>
      <c r="VLG60"/>
      <c r="VLH60"/>
      <c r="VLI60"/>
      <c r="VLJ60"/>
      <c r="VLK60"/>
      <c r="VLL60"/>
      <c r="VLM60"/>
      <c r="VLN60"/>
      <c r="VLO60"/>
      <c r="VLP60"/>
      <c r="VLQ60"/>
      <c r="VLR60"/>
      <c r="VLS60"/>
      <c r="VLT60"/>
      <c r="VLU60"/>
      <c r="VLV60"/>
      <c r="VLW60"/>
      <c r="VLX60"/>
      <c r="VLY60"/>
      <c r="VLZ60"/>
      <c r="VMA60"/>
      <c r="VMB60"/>
      <c r="VMC60"/>
      <c r="VMD60"/>
      <c r="VME60"/>
      <c r="VMF60"/>
      <c r="VMG60"/>
      <c r="VMH60"/>
      <c r="VMI60"/>
      <c r="VMJ60"/>
      <c r="VMK60"/>
      <c r="VML60"/>
      <c r="VMM60"/>
      <c r="VMN60"/>
      <c r="VMO60"/>
      <c r="VMP60"/>
      <c r="VMQ60"/>
      <c r="VMR60"/>
      <c r="VMS60"/>
      <c r="VMT60"/>
      <c r="VMU60"/>
      <c r="VMV60"/>
      <c r="VMW60"/>
      <c r="VMX60"/>
      <c r="VMY60"/>
      <c r="VMZ60"/>
      <c r="VNA60"/>
      <c r="VNB60"/>
      <c r="VNC60"/>
      <c r="VND60"/>
      <c r="VNE60"/>
      <c r="VNF60"/>
      <c r="VNG60"/>
      <c r="VNH60"/>
      <c r="VNI60"/>
      <c r="VNJ60"/>
      <c r="VNK60"/>
      <c r="VNL60"/>
      <c r="VNM60"/>
      <c r="VNN60"/>
      <c r="VNO60"/>
      <c r="VNP60"/>
      <c r="VNQ60"/>
      <c r="VNR60"/>
      <c r="VNS60"/>
      <c r="VNT60"/>
      <c r="VNU60"/>
      <c r="VNV60"/>
      <c r="VNW60"/>
      <c r="VNX60"/>
      <c r="VNY60"/>
      <c r="VNZ60"/>
      <c r="VOA60"/>
      <c r="VOB60"/>
      <c r="VOC60"/>
      <c r="VOD60"/>
      <c r="VOE60"/>
      <c r="VOF60"/>
      <c r="VOG60"/>
      <c r="VOH60"/>
      <c r="VOI60"/>
      <c r="VOJ60"/>
      <c r="VOK60"/>
      <c r="VOL60"/>
      <c r="VOM60"/>
      <c r="VON60"/>
      <c r="VOO60"/>
      <c r="VOP60"/>
      <c r="VOQ60"/>
      <c r="VOR60"/>
      <c r="VOS60"/>
      <c r="VOT60"/>
      <c r="VOU60"/>
      <c r="VOV60"/>
      <c r="VOW60"/>
      <c r="VOX60"/>
      <c r="VOY60"/>
      <c r="VOZ60"/>
      <c r="VPA60"/>
      <c r="VPB60"/>
      <c r="VPC60"/>
      <c r="VPD60"/>
      <c r="VPE60"/>
      <c r="VPF60"/>
      <c r="VPG60"/>
      <c r="VPH60"/>
      <c r="VPI60"/>
      <c r="VPJ60"/>
      <c r="VPK60"/>
      <c r="VPL60"/>
      <c r="VPM60"/>
      <c r="VPN60"/>
      <c r="VPO60"/>
      <c r="VPP60"/>
      <c r="VPQ60"/>
      <c r="VPR60"/>
      <c r="VPS60"/>
      <c r="VPT60"/>
      <c r="VPU60"/>
      <c r="VPV60"/>
      <c r="VPW60"/>
      <c r="VPX60"/>
      <c r="VPY60"/>
      <c r="VPZ60"/>
      <c r="VQA60"/>
      <c r="VQB60"/>
      <c r="VQC60"/>
      <c r="VQD60"/>
      <c r="VQE60"/>
      <c r="VQF60"/>
      <c r="VQG60"/>
      <c r="VQH60"/>
      <c r="VQI60"/>
      <c r="VQJ60"/>
      <c r="VQK60"/>
      <c r="VQL60"/>
      <c r="VQM60"/>
      <c r="VQN60"/>
      <c r="VQO60"/>
      <c r="VQP60"/>
      <c r="VQQ60"/>
      <c r="VQR60"/>
      <c r="VQS60"/>
      <c r="VQT60"/>
      <c r="VQU60"/>
      <c r="VQV60"/>
      <c r="VQW60"/>
      <c r="VQX60"/>
      <c r="VQY60"/>
      <c r="VQZ60"/>
      <c r="VRA60"/>
      <c r="VRB60"/>
      <c r="VRC60"/>
      <c r="VRD60"/>
      <c r="VRE60"/>
      <c r="VRF60"/>
      <c r="VRG60"/>
      <c r="VRH60"/>
      <c r="VRI60"/>
      <c r="VRJ60"/>
      <c r="VRK60"/>
      <c r="VRL60"/>
      <c r="VRM60"/>
      <c r="VRN60"/>
      <c r="VRO60"/>
      <c r="VRP60"/>
      <c r="VRQ60"/>
      <c r="VRR60"/>
      <c r="VRS60"/>
      <c r="VRT60"/>
      <c r="VRU60"/>
      <c r="VRV60"/>
      <c r="VRW60"/>
      <c r="VRX60"/>
      <c r="VRY60"/>
      <c r="VRZ60"/>
      <c r="VSA60"/>
      <c r="VSB60"/>
      <c r="VSC60"/>
      <c r="VSD60"/>
      <c r="VSE60"/>
      <c r="VSF60"/>
      <c r="VSG60"/>
      <c r="VSH60"/>
      <c r="VSI60"/>
      <c r="VSJ60"/>
      <c r="VSK60"/>
      <c r="VSL60"/>
      <c r="VSM60"/>
      <c r="VSN60"/>
      <c r="VSO60"/>
      <c r="VSP60"/>
      <c r="VSQ60"/>
      <c r="VSR60"/>
      <c r="VSS60"/>
      <c r="VST60"/>
      <c r="VSU60"/>
      <c r="VSV60"/>
      <c r="VSW60"/>
      <c r="VSX60"/>
      <c r="VSY60"/>
      <c r="VSZ60"/>
      <c r="VTA60"/>
      <c r="VTB60"/>
      <c r="VTC60"/>
      <c r="VTD60"/>
      <c r="VTE60"/>
      <c r="VTF60"/>
      <c r="VTG60"/>
      <c r="VTH60"/>
      <c r="VTI60"/>
      <c r="VTJ60"/>
      <c r="VTK60"/>
      <c r="VTL60"/>
      <c r="VTM60"/>
      <c r="VTN60"/>
      <c r="VTO60"/>
      <c r="VTP60"/>
      <c r="VTQ60"/>
      <c r="VTR60"/>
      <c r="VTS60"/>
      <c r="VTT60"/>
      <c r="VTU60"/>
      <c r="VTV60"/>
      <c r="VTW60"/>
      <c r="VTX60"/>
      <c r="VTY60"/>
      <c r="VTZ60"/>
      <c r="VUA60"/>
      <c r="VUB60"/>
      <c r="VUC60"/>
      <c r="VUD60"/>
      <c r="VUE60"/>
      <c r="VUF60"/>
      <c r="VUG60"/>
      <c r="VUH60"/>
      <c r="VUI60"/>
      <c r="VUJ60"/>
      <c r="VUK60"/>
      <c r="VUL60"/>
      <c r="VUM60"/>
      <c r="VUN60"/>
      <c r="VUO60"/>
      <c r="VUP60"/>
      <c r="VUQ60"/>
      <c r="VUR60"/>
      <c r="VUS60"/>
      <c r="VUT60"/>
      <c r="VUU60"/>
      <c r="VUV60"/>
      <c r="VUW60"/>
      <c r="VUX60"/>
      <c r="VUY60"/>
      <c r="VUZ60"/>
      <c r="VVA60"/>
      <c r="VVB60"/>
      <c r="VVC60"/>
      <c r="VVD60"/>
      <c r="VVE60"/>
      <c r="VVF60"/>
      <c r="VVG60"/>
      <c r="VVH60"/>
      <c r="VVI60"/>
      <c r="VVJ60"/>
      <c r="VVK60"/>
      <c r="VVL60"/>
      <c r="VVM60"/>
      <c r="VVN60"/>
      <c r="VVO60"/>
      <c r="VVP60"/>
      <c r="VVQ60"/>
      <c r="VVR60"/>
      <c r="VVS60"/>
      <c r="VVT60"/>
      <c r="VVU60"/>
      <c r="VVV60"/>
      <c r="VVW60"/>
      <c r="VVX60"/>
      <c r="VVY60"/>
      <c r="VVZ60"/>
      <c r="VWA60"/>
      <c r="VWB60"/>
      <c r="VWC60"/>
      <c r="VWD60"/>
      <c r="VWE60"/>
      <c r="VWF60"/>
      <c r="VWG60"/>
      <c r="VWH60"/>
      <c r="VWI60"/>
      <c r="VWJ60"/>
      <c r="VWK60"/>
      <c r="VWL60"/>
      <c r="VWM60"/>
      <c r="VWN60"/>
      <c r="VWO60"/>
      <c r="VWP60"/>
      <c r="VWQ60"/>
      <c r="VWR60"/>
      <c r="VWS60"/>
      <c r="VWT60"/>
      <c r="VWU60"/>
      <c r="VWV60"/>
      <c r="VWW60"/>
      <c r="VWX60"/>
      <c r="VWY60"/>
      <c r="VWZ60"/>
      <c r="VXA60"/>
      <c r="VXB60"/>
      <c r="VXC60"/>
      <c r="VXD60"/>
      <c r="VXE60"/>
      <c r="VXF60"/>
      <c r="VXG60"/>
      <c r="VXH60"/>
      <c r="VXI60"/>
      <c r="VXJ60"/>
      <c r="VXK60"/>
      <c r="VXL60"/>
      <c r="VXM60"/>
      <c r="VXN60"/>
      <c r="VXO60"/>
      <c r="VXP60"/>
      <c r="VXQ60"/>
      <c r="VXR60"/>
      <c r="VXS60"/>
      <c r="VXT60"/>
      <c r="VXU60"/>
      <c r="VXV60"/>
      <c r="VXW60"/>
      <c r="VXX60"/>
      <c r="VXY60"/>
      <c r="VXZ60"/>
      <c r="VYA60"/>
      <c r="VYB60"/>
      <c r="VYC60"/>
      <c r="VYD60"/>
      <c r="VYE60"/>
      <c r="VYF60"/>
      <c r="VYG60"/>
      <c r="VYH60"/>
      <c r="VYI60"/>
      <c r="VYJ60"/>
      <c r="VYK60"/>
      <c r="VYL60"/>
      <c r="VYM60"/>
      <c r="VYN60"/>
      <c r="VYO60"/>
      <c r="VYP60"/>
      <c r="VYQ60"/>
      <c r="VYR60"/>
      <c r="VYS60"/>
      <c r="VYT60"/>
      <c r="VYU60"/>
      <c r="VYV60"/>
      <c r="VYW60"/>
      <c r="VYX60"/>
      <c r="VYY60"/>
      <c r="VYZ60"/>
      <c r="VZA60"/>
      <c r="VZB60"/>
      <c r="VZC60"/>
      <c r="VZD60"/>
      <c r="VZE60"/>
      <c r="VZF60"/>
      <c r="VZG60"/>
      <c r="VZH60"/>
      <c r="VZI60"/>
      <c r="VZJ60"/>
      <c r="VZK60"/>
      <c r="VZL60"/>
      <c r="VZM60"/>
      <c r="VZN60"/>
      <c r="VZO60"/>
      <c r="VZP60"/>
      <c r="VZQ60"/>
      <c r="VZR60"/>
      <c r="VZS60"/>
      <c r="VZT60"/>
      <c r="VZU60"/>
      <c r="VZV60"/>
      <c r="VZW60"/>
      <c r="VZX60"/>
      <c r="VZY60"/>
      <c r="VZZ60"/>
      <c r="WAA60"/>
      <c r="WAB60"/>
      <c r="WAC60"/>
      <c r="WAD60"/>
      <c r="WAE60"/>
      <c r="WAF60"/>
      <c r="WAG60"/>
      <c r="WAH60"/>
      <c r="WAI60"/>
      <c r="WAJ60"/>
      <c r="WAK60"/>
      <c r="WAL60"/>
      <c r="WAM60"/>
      <c r="WAN60"/>
      <c r="WAO60"/>
      <c r="WAP60"/>
      <c r="WAQ60"/>
      <c r="WAR60"/>
      <c r="WAS60"/>
      <c r="WAT60"/>
      <c r="WAU60"/>
      <c r="WAV60"/>
      <c r="WAW60"/>
      <c r="WAX60"/>
      <c r="WAY60"/>
      <c r="WAZ60"/>
      <c r="WBA60"/>
      <c r="WBB60"/>
      <c r="WBC60"/>
      <c r="WBD60"/>
      <c r="WBE60"/>
      <c r="WBF60"/>
      <c r="WBG60"/>
      <c r="WBH60"/>
      <c r="WBI60"/>
      <c r="WBJ60"/>
      <c r="WBK60"/>
      <c r="WBL60"/>
      <c r="WBM60"/>
      <c r="WBN60"/>
      <c r="WBO60"/>
      <c r="WBP60"/>
      <c r="WBQ60"/>
      <c r="WBR60"/>
      <c r="WBS60"/>
      <c r="WBT60"/>
      <c r="WBU60"/>
      <c r="WBV60"/>
      <c r="WBW60"/>
      <c r="WBX60"/>
      <c r="WBY60"/>
      <c r="WBZ60"/>
      <c r="WCA60"/>
      <c r="WCB60"/>
      <c r="WCC60"/>
      <c r="WCD60"/>
      <c r="WCE60"/>
      <c r="WCF60"/>
      <c r="WCG60"/>
      <c r="WCH60"/>
      <c r="WCI60"/>
      <c r="WCJ60"/>
      <c r="WCK60"/>
      <c r="WCL60"/>
      <c r="WCM60"/>
      <c r="WCN60"/>
      <c r="WCO60"/>
      <c r="WCP60"/>
      <c r="WCQ60"/>
      <c r="WCR60"/>
      <c r="WCS60"/>
      <c r="WCT60"/>
      <c r="WCU60"/>
      <c r="WCV60"/>
      <c r="WCW60"/>
      <c r="WCX60"/>
      <c r="WCY60"/>
      <c r="WCZ60"/>
      <c r="WDA60"/>
      <c r="WDB60"/>
      <c r="WDC60"/>
      <c r="WDD60"/>
      <c r="WDE60"/>
      <c r="WDF60"/>
      <c r="WDG60"/>
      <c r="WDH60"/>
      <c r="WDI60"/>
      <c r="WDJ60"/>
      <c r="WDK60"/>
      <c r="WDL60"/>
      <c r="WDM60"/>
      <c r="WDN60"/>
      <c r="WDO60"/>
      <c r="WDP60"/>
      <c r="WDQ60"/>
      <c r="WDR60"/>
      <c r="WDS60"/>
      <c r="WDT60"/>
      <c r="WDU60"/>
      <c r="WDV60"/>
      <c r="WDW60"/>
      <c r="WDX60"/>
      <c r="WDY60"/>
      <c r="WDZ60"/>
      <c r="WEA60"/>
      <c r="WEB60"/>
      <c r="WEC60"/>
      <c r="WED60"/>
      <c r="WEE60"/>
      <c r="WEF60"/>
      <c r="WEG60"/>
      <c r="WEH60"/>
      <c r="WEI60"/>
      <c r="WEJ60"/>
      <c r="WEK60"/>
      <c r="WEL60"/>
      <c r="WEM60"/>
      <c r="WEN60"/>
      <c r="WEO60"/>
      <c r="WEP60"/>
      <c r="WEQ60"/>
      <c r="WER60"/>
      <c r="WES60"/>
      <c r="WET60"/>
      <c r="WEU60"/>
      <c r="WEV60"/>
      <c r="WEW60"/>
      <c r="WEX60"/>
      <c r="WEY60"/>
      <c r="WEZ60"/>
      <c r="WFA60"/>
      <c r="WFB60"/>
      <c r="WFC60"/>
      <c r="WFD60"/>
      <c r="WFE60"/>
      <c r="WFF60"/>
      <c r="WFG60"/>
      <c r="WFH60"/>
      <c r="WFI60"/>
      <c r="WFJ60"/>
      <c r="WFK60"/>
      <c r="WFL60"/>
      <c r="WFM60"/>
      <c r="WFN60"/>
      <c r="WFO60"/>
      <c r="WFP60"/>
      <c r="WFQ60"/>
      <c r="WFR60"/>
      <c r="WFS60"/>
      <c r="WFT60"/>
      <c r="WFU60"/>
      <c r="WFV60"/>
      <c r="WFW60"/>
      <c r="WFX60"/>
      <c r="WFY60"/>
      <c r="WFZ60"/>
      <c r="WGA60"/>
      <c r="WGB60"/>
      <c r="WGC60"/>
      <c r="WGD60"/>
      <c r="WGE60"/>
      <c r="WGF60"/>
      <c r="WGG60"/>
      <c r="WGH60"/>
      <c r="WGI60"/>
      <c r="WGJ60"/>
      <c r="WGK60"/>
      <c r="WGL60"/>
      <c r="WGM60"/>
      <c r="WGN60"/>
      <c r="WGO60"/>
      <c r="WGP60"/>
      <c r="WGQ60"/>
      <c r="WGR60"/>
      <c r="WGS60"/>
      <c r="WGT60"/>
      <c r="WGU60"/>
      <c r="WGV60"/>
      <c r="WGW60"/>
      <c r="WGX60"/>
      <c r="WGY60"/>
      <c r="WGZ60"/>
      <c r="WHA60"/>
      <c r="WHB60"/>
      <c r="WHC60"/>
      <c r="WHD60"/>
      <c r="WHE60"/>
      <c r="WHF60"/>
      <c r="WHG60"/>
      <c r="WHH60"/>
      <c r="WHI60"/>
      <c r="WHJ60"/>
      <c r="WHK60"/>
      <c r="WHL60"/>
      <c r="WHM60"/>
      <c r="WHN60"/>
      <c r="WHO60"/>
      <c r="WHP60"/>
      <c r="WHQ60"/>
      <c r="WHR60"/>
      <c r="WHS60"/>
      <c r="WHT60"/>
      <c r="WHU60"/>
      <c r="WHV60"/>
      <c r="WHW60"/>
      <c r="WHX60"/>
      <c r="WHY60"/>
      <c r="WHZ60"/>
      <c r="WIA60"/>
      <c r="WIB60"/>
      <c r="WIC60"/>
      <c r="WID60"/>
      <c r="WIE60"/>
      <c r="WIF60"/>
      <c r="WIG60"/>
      <c r="WIH60"/>
      <c r="WII60"/>
      <c r="WIJ60"/>
      <c r="WIK60"/>
      <c r="WIL60"/>
      <c r="WIM60"/>
      <c r="WIN60"/>
      <c r="WIO60"/>
      <c r="WIP60"/>
      <c r="WIQ60"/>
      <c r="WIR60"/>
      <c r="WIS60"/>
      <c r="WIT60"/>
      <c r="WIU60"/>
      <c r="WIV60"/>
      <c r="WIW60"/>
      <c r="WIX60"/>
      <c r="WIY60"/>
      <c r="WIZ60"/>
      <c r="WJA60"/>
      <c r="WJB60"/>
      <c r="WJC60"/>
      <c r="WJD60"/>
      <c r="WJE60"/>
      <c r="WJF60"/>
      <c r="WJG60"/>
      <c r="WJH60"/>
      <c r="WJI60"/>
      <c r="WJJ60"/>
      <c r="WJK60"/>
      <c r="WJL60"/>
      <c r="WJM60"/>
      <c r="WJN60"/>
      <c r="WJO60"/>
      <c r="WJP60"/>
      <c r="WJQ60"/>
      <c r="WJR60"/>
      <c r="WJS60"/>
      <c r="WJT60"/>
      <c r="WJU60"/>
      <c r="WJV60"/>
      <c r="WJW60"/>
      <c r="WJX60"/>
      <c r="WJY60"/>
      <c r="WJZ60"/>
      <c r="WKA60"/>
      <c r="WKB60"/>
      <c r="WKC60"/>
      <c r="WKD60"/>
      <c r="WKE60"/>
      <c r="WKF60"/>
      <c r="WKG60"/>
      <c r="WKH60"/>
      <c r="WKI60"/>
      <c r="WKJ60"/>
      <c r="WKK60"/>
      <c r="WKL60"/>
      <c r="WKM60"/>
      <c r="WKN60"/>
      <c r="WKO60"/>
      <c r="WKP60"/>
      <c r="WKQ60"/>
      <c r="WKR60"/>
      <c r="WKS60"/>
      <c r="WKT60"/>
      <c r="WKU60"/>
      <c r="WKV60"/>
      <c r="WKW60"/>
      <c r="WKX60"/>
      <c r="WKY60"/>
      <c r="WKZ60"/>
      <c r="WLA60"/>
      <c r="WLB60"/>
      <c r="WLC60"/>
      <c r="WLD60"/>
      <c r="WLE60"/>
      <c r="WLF60"/>
      <c r="WLG60"/>
      <c r="WLH60"/>
      <c r="WLI60"/>
      <c r="WLJ60"/>
      <c r="WLK60"/>
      <c r="WLL60"/>
      <c r="WLM60"/>
      <c r="WLN60"/>
      <c r="WLO60"/>
      <c r="WLP60"/>
      <c r="WLQ60"/>
      <c r="WLR60"/>
      <c r="WLS60"/>
      <c r="WLT60"/>
      <c r="WLU60"/>
      <c r="WLV60"/>
      <c r="WLW60"/>
      <c r="WLX60"/>
      <c r="WLY60"/>
      <c r="WLZ60"/>
      <c r="WMA60"/>
      <c r="WMB60"/>
      <c r="WMC60"/>
      <c r="WMD60"/>
      <c r="WME60"/>
      <c r="WMF60"/>
      <c r="WMG60"/>
      <c r="WMH60"/>
      <c r="WMI60"/>
      <c r="WMJ60"/>
      <c r="WMK60"/>
      <c r="WML60"/>
      <c r="WMM60"/>
      <c r="WMN60"/>
      <c r="WMO60"/>
      <c r="WMP60"/>
      <c r="WMQ60"/>
      <c r="WMR60"/>
      <c r="WMS60"/>
      <c r="WMT60"/>
      <c r="WMU60"/>
      <c r="WMV60"/>
      <c r="WMW60"/>
      <c r="WMX60"/>
      <c r="WMY60"/>
      <c r="WMZ60"/>
      <c r="WNA60"/>
      <c r="WNB60"/>
      <c r="WNC60"/>
      <c r="WND60"/>
      <c r="WNE60"/>
      <c r="WNF60"/>
      <c r="WNG60"/>
      <c r="WNH60"/>
      <c r="WNI60"/>
      <c r="WNJ60"/>
      <c r="WNK60"/>
      <c r="WNL60"/>
      <c r="WNM60"/>
      <c r="WNN60"/>
      <c r="WNO60"/>
      <c r="WNP60"/>
      <c r="WNQ60"/>
      <c r="WNR60"/>
      <c r="WNS60"/>
      <c r="WNT60"/>
      <c r="WNU60"/>
      <c r="WNV60"/>
      <c r="WNW60"/>
      <c r="WNX60"/>
      <c r="WNY60"/>
      <c r="WNZ60"/>
      <c r="WOA60"/>
      <c r="WOB60"/>
      <c r="WOC60"/>
      <c r="WOD60"/>
      <c r="WOE60"/>
      <c r="WOF60"/>
      <c r="WOG60"/>
      <c r="WOH60"/>
      <c r="WOI60"/>
      <c r="WOJ60"/>
      <c r="WOK60"/>
      <c r="WOL60"/>
      <c r="WOM60"/>
      <c r="WON60"/>
      <c r="WOO60"/>
      <c r="WOP60"/>
      <c r="WOQ60"/>
      <c r="WOR60"/>
      <c r="WOS60"/>
      <c r="WOT60"/>
      <c r="WOU60"/>
      <c r="WOV60"/>
      <c r="WOW60"/>
      <c r="WOX60"/>
      <c r="WOY60"/>
      <c r="WOZ60"/>
      <c r="WPA60"/>
      <c r="WPB60"/>
      <c r="WPC60"/>
      <c r="WPD60"/>
      <c r="WPE60"/>
      <c r="WPF60"/>
      <c r="WPG60"/>
      <c r="WPH60"/>
      <c r="WPI60"/>
      <c r="WPJ60"/>
      <c r="WPK60"/>
      <c r="WPL60"/>
      <c r="WPM60"/>
      <c r="WPN60"/>
      <c r="WPO60"/>
      <c r="WPP60"/>
      <c r="WPQ60"/>
      <c r="WPR60"/>
      <c r="WPS60"/>
      <c r="WPT60"/>
      <c r="WPU60"/>
      <c r="WPV60"/>
      <c r="WPW60"/>
      <c r="WPX60"/>
      <c r="WPY60"/>
      <c r="WPZ60"/>
      <c r="WQA60"/>
      <c r="WQB60"/>
      <c r="WQC60"/>
      <c r="WQD60"/>
      <c r="WQE60"/>
      <c r="WQF60"/>
      <c r="WQG60"/>
      <c r="WQH60"/>
      <c r="WQI60"/>
      <c r="WQJ60"/>
      <c r="WQK60"/>
      <c r="WQL60"/>
      <c r="WQM60"/>
      <c r="WQN60"/>
      <c r="WQO60"/>
      <c r="WQP60"/>
      <c r="WQQ60"/>
      <c r="WQR60"/>
      <c r="WQS60"/>
      <c r="WQT60"/>
      <c r="WQU60"/>
      <c r="WQV60"/>
      <c r="WQW60"/>
      <c r="WQX60"/>
      <c r="WQY60"/>
      <c r="WQZ60"/>
      <c r="WRA60"/>
      <c r="WRB60"/>
      <c r="WRC60"/>
      <c r="WRD60"/>
      <c r="WRE60"/>
      <c r="WRF60"/>
      <c r="WRG60"/>
      <c r="WRH60"/>
      <c r="WRI60"/>
      <c r="WRJ60"/>
      <c r="WRK60"/>
      <c r="WRL60"/>
      <c r="WRM60"/>
      <c r="WRN60"/>
      <c r="WRO60"/>
      <c r="WRP60"/>
      <c r="WRQ60"/>
      <c r="WRR60"/>
      <c r="WRS60"/>
      <c r="WRT60"/>
      <c r="WRU60"/>
      <c r="WRV60"/>
      <c r="WRW60"/>
      <c r="WRX60"/>
      <c r="WRY60"/>
      <c r="WRZ60"/>
      <c r="WSA60"/>
      <c r="WSB60"/>
      <c r="WSC60"/>
      <c r="WSD60"/>
      <c r="WSE60"/>
      <c r="WSF60"/>
      <c r="WSG60"/>
      <c r="WSH60"/>
      <c r="WSI60"/>
      <c r="WSJ60"/>
      <c r="WSK60"/>
      <c r="WSL60"/>
      <c r="WSM60"/>
      <c r="WSN60"/>
      <c r="WSO60"/>
      <c r="WSP60"/>
      <c r="WSQ60"/>
      <c r="WSR60"/>
      <c r="WSS60"/>
      <c r="WST60"/>
      <c r="WSU60"/>
      <c r="WSV60"/>
      <c r="WSW60"/>
      <c r="WSX60"/>
      <c r="WSY60"/>
      <c r="WSZ60"/>
      <c r="WTA60"/>
      <c r="WTB60"/>
      <c r="WTC60"/>
      <c r="WTD60"/>
      <c r="WTE60"/>
      <c r="WTF60"/>
      <c r="WTG60"/>
      <c r="WTH60"/>
      <c r="WTI60"/>
      <c r="WTJ60"/>
      <c r="WTK60"/>
      <c r="WTL60"/>
      <c r="WTM60"/>
      <c r="WTN60"/>
      <c r="WTO60"/>
      <c r="WTP60"/>
      <c r="WTQ60"/>
      <c r="WTR60"/>
      <c r="WTS60"/>
      <c r="WTT60"/>
      <c r="WTU60"/>
      <c r="WTV60"/>
      <c r="WTW60"/>
      <c r="WTX60"/>
      <c r="WTY60"/>
      <c r="WTZ60"/>
      <c r="WUA60"/>
      <c r="WUB60"/>
      <c r="WUC60"/>
      <c r="WUD60"/>
      <c r="WUE60"/>
      <c r="WUF60"/>
      <c r="WUG60"/>
      <c r="WUH60"/>
      <c r="WUI60"/>
      <c r="WUJ60"/>
      <c r="WUK60"/>
      <c r="WUL60"/>
      <c r="WUM60"/>
      <c r="WUN60"/>
      <c r="WUO60"/>
      <c r="WUP60"/>
      <c r="WUQ60"/>
      <c r="WUR60"/>
      <c r="WUS60"/>
      <c r="WUT60"/>
      <c r="WUU60"/>
      <c r="WUV60"/>
      <c r="WUW60"/>
      <c r="WUX60"/>
      <c r="WUY60"/>
      <c r="WUZ60"/>
      <c r="WVA60"/>
      <c r="WVB60"/>
      <c r="WVC60"/>
      <c r="WVD60"/>
      <c r="WVE60"/>
      <c r="WVF60"/>
      <c r="WVG60"/>
      <c r="WVH60"/>
      <c r="WVI60"/>
      <c r="WVJ60"/>
      <c r="WVK60"/>
      <c r="WVL60"/>
      <c r="WVM60"/>
      <c r="WVN60"/>
      <c r="WVO60"/>
      <c r="WVP60"/>
      <c r="WVQ60"/>
      <c r="WVR60"/>
      <c r="WVS60"/>
      <c r="WVT60"/>
      <c r="WVU60"/>
      <c r="WVV60"/>
      <c r="WVW60"/>
      <c r="WVX60"/>
      <c r="WVY60"/>
      <c r="WVZ60"/>
      <c r="WWA60"/>
      <c r="WWB60"/>
      <c r="WWC60"/>
      <c r="WWD60"/>
      <c r="WWE60"/>
      <c r="WWF60"/>
      <c r="WWG60"/>
      <c r="WWH60"/>
      <c r="WWI60"/>
      <c r="WWJ60"/>
      <c r="WWK60"/>
      <c r="WWL60"/>
      <c r="WWM60"/>
      <c r="WWN60"/>
      <c r="WWO60"/>
      <c r="WWP60"/>
      <c r="WWQ60"/>
      <c r="WWR60"/>
      <c r="WWS60"/>
      <c r="WWT60"/>
      <c r="WWU60"/>
      <c r="WWV60"/>
      <c r="WWW60"/>
      <c r="WWX60"/>
      <c r="WWY60"/>
      <c r="WWZ60"/>
      <c r="WXA60"/>
      <c r="WXB60"/>
      <c r="WXC60"/>
      <c r="WXD60"/>
      <c r="WXE60"/>
      <c r="WXF60"/>
      <c r="WXG60"/>
      <c r="WXH60"/>
      <c r="WXI60"/>
      <c r="WXJ60"/>
      <c r="WXK60"/>
      <c r="WXL60"/>
      <c r="WXM60"/>
      <c r="WXN60"/>
      <c r="WXO60"/>
      <c r="WXP60"/>
      <c r="WXQ60"/>
      <c r="WXR60"/>
      <c r="WXS60"/>
      <c r="WXT60"/>
      <c r="WXU60"/>
      <c r="WXV60"/>
      <c r="WXW60"/>
      <c r="WXX60"/>
      <c r="WXY60"/>
      <c r="WXZ60"/>
      <c r="WYA60"/>
      <c r="WYB60"/>
      <c r="WYC60"/>
      <c r="WYD60"/>
      <c r="WYE60"/>
      <c r="WYF60"/>
      <c r="WYG60"/>
      <c r="WYH60"/>
      <c r="WYI60"/>
      <c r="WYJ60"/>
      <c r="WYK60"/>
      <c r="WYL60"/>
      <c r="WYM60"/>
      <c r="WYN60"/>
      <c r="WYO60"/>
      <c r="WYP60"/>
      <c r="WYQ60"/>
      <c r="WYR60"/>
      <c r="WYS60"/>
      <c r="WYT60"/>
      <c r="WYU60"/>
      <c r="WYV60"/>
      <c r="WYW60"/>
      <c r="WYX60"/>
      <c r="WYY60"/>
      <c r="WYZ60"/>
      <c r="WZA60"/>
      <c r="WZB60"/>
      <c r="WZC60"/>
      <c r="WZD60"/>
      <c r="WZE60"/>
      <c r="WZF60"/>
      <c r="WZG60"/>
      <c r="WZH60"/>
      <c r="WZI60"/>
      <c r="WZJ60"/>
      <c r="WZK60"/>
      <c r="WZL60"/>
      <c r="WZM60"/>
      <c r="WZN60"/>
      <c r="WZO60"/>
      <c r="WZP60"/>
      <c r="WZQ60"/>
      <c r="WZR60"/>
      <c r="WZS60"/>
      <c r="WZT60"/>
      <c r="WZU60"/>
      <c r="WZV60"/>
      <c r="WZW60"/>
      <c r="WZX60"/>
      <c r="WZY60"/>
      <c r="WZZ60"/>
      <c r="XAA60"/>
      <c r="XAB60"/>
      <c r="XAC60"/>
      <c r="XAD60"/>
      <c r="XAE60"/>
      <c r="XAF60"/>
      <c r="XAG60"/>
      <c r="XAH60"/>
      <c r="XAI60"/>
      <c r="XAJ60"/>
      <c r="XAK60"/>
      <c r="XAL60"/>
      <c r="XAM60"/>
      <c r="XAN60"/>
      <c r="XAO60"/>
      <c r="XAP60"/>
      <c r="XAQ60"/>
      <c r="XAR60"/>
      <c r="XAS60"/>
      <c r="XAT60"/>
      <c r="XAU60"/>
      <c r="XAV60"/>
      <c r="XAW60"/>
      <c r="XAX60"/>
      <c r="XAY60"/>
      <c r="XAZ60"/>
      <c r="XBA60"/>
      <c r="XBB60"/>
      <c r="XBC60"/>
      <c r="XBD60"/>
      <c r="XBE60"/>
      <c r="XBF60"/>
      <c r="XBG60"/>
      <c r="XBH60"/>
      <c r="XBI60"/>
      <c r="XBJ60"/>
      <c r="XBK60"/>
      <c r="XBL60"/>
      <c r="XBM60"/>
      <c r="XBN60"/>
      <c r="XBO60"/>
      <c r="XBP60"/>
      <c r="XBQ60"/>
      <c r="XBR60"/>
      <c r="XBS60"/>
      <c r="XBT60"/>
      <c r="XBU60"/>
      <c r="XBV60"/>
      <c r="XBW60"/>
      <c r="XBX60"/>
      <c r="XBY60"/>
      <c r="XBZ60"/>
      <c r="XCA60"/>
      <c r="XCB60"/>
      <c r="XCC60"/>
      <c r="XCD60"/>
      <c r="XCE60"/>
      <c r="XCF60"/>
      <c r="XCG60"/>
      <c r="XCH60"/>
      <c r="XCI60"/>
      <c r="XCJ60"/>
      <c r="XCK60"/>
      <c r="XCL60"/>
      <c r="XCM60"/>
      <c r="XCN60"/>
      <c r="XCO60"/>
      <c r="XCP60"/>
      <c r="XCQ60"/>
      <c r="XCR60"/>
      <c r="XCS60"/>
      <c r="XCT60"/>
      <c r="XCU60"/>
      <c r="XCV60"/>
      <c r="XCW60"/>
      <c r="XCX60"/>
      <c r="XCY60"/>
      <c r="XCZ60"/>
      <c r="XDA60"/>
      <c r="XDB60"/>
      <c r="XDC60"/>
      <c r="XDD60"/>
      <c r="XDE60"/>
      <c r="XDF60"/>
      <c r="XDG60"/>
      <c r="XDH60"/>
      <c r="XDI60"/>
      <c r="XDJ60"/>
      <c r="XDK60"/>
      <c r="XDL60"/>
      <c r="XDM60"/>
      <c r="XDN60"/>
      <c r="XDO60"/>
      <c r="XDP60"/>
      <c r="XDQ60"/>
      <c r="XDR60"/>
      <c r="XDS60"/>
      <c r="XDT60"/>
      <c r="XDU60"/>
      <c r="XDV60"/>
      <c r="XDW60"/>
      <c r="XDX60"/>
      <c r="XDY60"/>
      <c r="XDZ60"/>
      <c r="XEA60"/>
      <c r="XEB60"/>
      <c r="XEC60"/>
      <c r="XED60"/>
      <c r="XEE60"/>
      <c r="XEF60"/>
      <c r="XEG60"/>
      <c r="XEH60"/>
      <c r="XEI60"/>
      <c r="XEJ60"/>
      <c r="XEK60"/>
      <c r="XEL60"/>
      <c r="XEM60"/>
      <c r="XEN60"/>
      <c r="XEO60"/>
      <c r="XEP60"/>
      <c r="XEQ60"/>
      <c r="XER60"/>
      <c r="XES60"/>
      <c r="XET60"/>
      <c r="XEU60"/>
      <c r="XEV60"/>
      <c r="XEW60"/>
      <c r="XEX60"/>
      <c r="XEY60"/>
      <c r="XEZ60"/>
      <c r="XFA60"/>
    </row>
    <row r="61" spans="1:16381" s="7" customFormat="1" ht="51">
      <c r="B61" s="11" t="s">
        <v>80</v>
      </c>
      <c r="C61" s="4" t="s">
        <v>25</v>
      </c>
      <c r="D61" s="4" t="s">
        <v>81</v>
      </c>
      <c r="E61" s="4" t="s">
        <v>27</v>
      </c>
      <c r="F61" s="21">
        <v>2800</v>
      </c>
      <c r="G61" s="21"/>
      <c r="H61" s="36">
        <v>8.6</v>
      </c>
      <c r="I61" s="36">
        <v>0</v>
      </c>
      <c r="J61" s="36"/>
      <c r="K61" s="21">
        <v>0</v>
      </c>
      <c r="L61" s="22">
        <f t="shared" si="3"/>
        <v>597.27</v>
      </c>
      <c r="M61" s="26">
        <f t="shared" si="2"/>
        <v>4.6879970532589956</v>
      </c>
      <c r="N61" s="4" t="s">
        <v>352</v>
      </c>
      <c r="O61" s="4" t="s">
        <v>194</v>
      </c>
      <c r="P61" s="24"/>
      <c r="Q61" s="118"/>
      <c r="R61" s="4"/>
      <c r="S61" s="4" t="s">
        <v>193</v>
      </c>
    </row>
    <row r="62" spans="1:16381" s="7" customFormat="1" ht="38.25">
      <c r="B62" s="98" t="s">
        <v>108</v>
      </c>
      <c r="C62" s="62" t="s">
        <v>25</v>
      </c>
      <c r="D62" s="62" t="s">
        <v>109</v>
      </c>
      <c r="E62" s="62" t="s">
        <v>27</v>
      </c>
      <c r="F62" s="64"/>
      <c r="G62" s="64"/>
      <c r="H62" s="63"/>
      <c r="I62" s="63"/>
      <c r="J62" s="63"/>
      <c r="K62" s="64"/>
      <c r="L62" s="22"/>
      <c r="M62" s="102" t="s">
        <v>174</v>
      </c>
      <c r="N62" s="120" t="s">
        <v>363</v>
      </c>
      <c r="O62" s="62"/>
      <c r="P62" s="108"/>
      <c r="Q62" s="108"/>
      <c r="R62" s="4"/>
      <c r="S62" s="4"/>
    </row>
    <row r="63" spans="1:16381" s="7" customFormat="1" ht="38.25">
      <c r="B63" s="11" t="s">
        <v>95</v>
      </c>
      <c r="C63" s="4" t="s">
        <v>25</v>
      </c>
      <c r="D63" s="4" t="s">
        <v>400</v>
      </c>
      <c r="E63" s="95"/>
      <c r="F63" s="36">
        <v>200</v>
      </c>
      <c r="G63" s="21"/>
      <c r="H63" s="36"/>
      <c r="I63" s="54">
        <f>(2800*(38.6/1000))*2%</f>
        <v>2.1616000000000004</v>
      </c>
      <c r="J63" s="36"/>
      <c r="K63" s="21"/>
      <c r="L63" s="22">
        <f t="shared" ref="L63:L68" si="4">J63*38.9*$J$1+I63*25.9*$I$1+H63*277.8*$H$1+K63-G63</f>
        <v>78.379615999999999</v>
      </c>
      <c r="M63" s="26">
        <f t="shared" ref="M63:M74" si="5">F63/L63</f>
        <v>2.5516838459632156</v>
      </c>
      <c r="N63" s="2" t="s">
        <v>364</v>
      </c>
      <c r="O63" s="4" t="s">
        <v>142</v>
      </c>
      <c r="P63" s="108"/>
      <c r="Q63" s="108"/>
      <c r="R63" s="4"/>
      <c r="S63" s="4"/>
    </row>
    <row r="64" spans="1:16381" s="7" customFormat="1" ht="25.5">
      <c r="B64" s="11" t="s">
        <v>132</v>
      </c>
      <c r="C64" s="4" t="s">
        <v>133</v>
      </c>
      <c r="D64" s="4" t="s">
        <v>365</v>
      </c>
      <c r="E64" s="4" t="s">
        <v>134</v>
      </c>
      <c r="F64" s="21">
        <v>5000</v>
      </c>
      <c r="G64" s="21"/>
      <c r="H64" s="36"/>
      <c r="I64" s="36"/>
      <c r="J64" s="36"/>
      <c r="K64" s="21"/>
      <c r="L64" s="22">
        <f t="shared" si="4"/>
        <v>0</v>
      </c>
      <c r="M64" s="26" t="s">
        <v>174</v>
      </c>
      <c r="N64" s="2" t="s">
        <v>135</v>
      </c>
      <c r="O64" s="4"/>
      <c r="P64" s="108"/>
      <c r="Q64" s="108"/>
      <c r="R64" s="4"/>
      <c r="S64" s="4"/>
    </row>
    <row r="65" spans="1:19" s="7" customFormat="1" ht="78.75" customHeight="1">
      <c r="B65" s="11" t="s">
        <v>84</v>
      </c>
      <c r="C65" s="4" t="s">
        <v>93</v>
      </c>
      <c r="D65" s="4" t="s">
        <v>401</v>
      </c>
      <c r="E65" s="4" t="s">
        <v>85</v>
      </c>
      <c r="F65" s="21">
        <f>4*480+120</f>
        <v>2040</v>
      </c>
      <c r="G65" s="34"/>
      <c r="H65" s="27">
        <f>1600*0.0036+3*250*0.0036</f>
        <v>8.4599999999999991</v>
      </c>
      <c r="I65" s="27"/>
      <c r="J65" s="27"/>
      <c r="K65" s="34"/>
      <c r="L65" s="22">
        <f t="shared" si="4"/>
        <v>587.54699999999991</v>
      </c>
      <c r="M65" s="26">
        <f t="shared" si="5"/>
        <v>3.4720626605190739</v>
      </c>
      <c r="N65" s="4" t="s">
        <v>423</v>
      </c>
      <c r="O65" s="4" t="s">
        <v>424</v>
      </c>
      <c r="P65" s="108"/>
      <c r="Q65" s="108"/>
      <c r="R65" s="4" t="s">
        <v>295</v>
      </c>
      <c r="S65" s="4"/>
    </row>
    <row r="66" spans="1:19" s="7" customFormat="1" ht="65.25" customHeight="1">
      <c r="B66" s="11" t="s">
        <v>43</v>
      </c>
      <c r="C66" s="4" t="s">
        <v>93</v>
      </c>
      <c r="D66" s="4" t="s">
        <v>309</v>
      </c>
      <c r="E66" s="4" t="s">
        <v>27</v>
      </c>
      <c r="F66" s="21">
        <v>600</v>
      </c>
      <c r="G66" s="34"/>
      <c r="H66" s="27">
        <v>8</v>
      </c>
      <c r="I66" s="27"/>
      <c r="J66" s="27"/>
      <c r="K66" s="34"/>
      <c r="L66" s="22">
        <f t="shared" si="4"/>
        <v>555.6</v>
      </c>
      <c r="M66" s="26">
        <f t="shared" si="5"/>
        <v>1.079913606911447</v>
      </c>
      <c r="N66" s="4" t="s">
        <v>366</v>
      </c>
      <c r="O66" s="4" t="s">
        <v>196</v>
      </c>
      <c r="P66" s="108"/>
      <c r="Q66" s="108"/>
      <c r="R66" s="4" t="s">
        <v>232</v>
      </c>
      <c r="S66" s="4" t="s">
        <v>143</v>
      </c>
    </row>
    <row r="67" spans="1:19" s="7" customFormat="1" ht="51">
      <c r="B67" s="90" t="s">
        <v>83</v>
      </c>
      <c r="C67" s="4" t="s">
        <v>93</v>
      </c>
      <c r="D67" s="28" t="s">
        <v>30</v>
      </c>
      <c r="E67" s="28" t="s">
        <v>31</v>
      </c>
      <c r="F67" s="55">
        <v>360</v>
      </c>
      <c r="G67" s="55"/>
      <c r="H67" s="43">
        <f>560*0.0036</f>
        <v>2.016</v>
      </c>
      <c r="I67" s="46"/>
      <c r="J67" s="46"/>
      <c r="K67" s="55"/>
      <c r="L67" s="22">
        <f t="shared" si="4"/>
        <v>140.0112</v>
      </c>
      <c r="M67" s="26">
        <f t="shared" si="5"/>
        <v>2.5712228735986833</v>
      </c>
      <c r="N67" s="4" t="s">
        <v>367</v>
      </c>
      <c r="O67" s="4" t="s">
        <v>368</v>
      </c>
      <c r="P67" s="108"/>
      <c r="Q67" s="108"/>
      <c r="R67" s="4" t="s">
        <v>369</v>
      </c>
      <c r="S67" s="4" t="s">
        <v>298</v>
      </c>
    </row>
    <row r="68" spans="1:19" s="7" customFormat="1" ht="38.25">
      <c r="B68" s="11" t="s">
        <v>106</v>
      </c>
      <c r="C68" s="4" t="s">
        <v>93</v>
      </c>
      <c r="D68" s="4" t="s">
        <v>77</v>
      </c>
      <c r="E68" s="4" t="s">
        <v>27</v>
      </c>
      <c r="F68" s="21">
        <v>1200</v>
      </c>
      <c r="G68" s="21"/>
      <c r="H68" s="59">
        <f>(8*36-4*24)*40*50/1000*0.0036</f>
        <v>1.3824000000000001</v>
      </c>
      <c r="I68" s="36"/>
      <c r="J68" s="36"/>
      <c r="K68" s="21"/>
      <c r="L68" s="22">
        <f t="shared" si="4"/>
        <v>96.007680000000008</v>
      </c>
      <c r="M68" s="26">
        <f t="shared" si="5"/>
        <v>12.4990000799936</v>
      </c>
      <c r="N68" s="4" t="s">
        <v>370</v>
      </c>
      <c r="O68" s="4" t="s">
        <v>371</v>
      </c>
      <c r="P68" s="108"/>
      <c r="Q68" s="108"/>
      <c r="R68" s="4"/>
      <c r="S68" s="4"/>
    </row>
    <row r="69" spans="1:19" s="7" customFormat="1" ht="25.5">
      <c r="B69" s="11" t="s">
        <v>70</v>
      </c>
      <c r="C69" s="24" t="s">
        <v>33</v>
      </c>
      <c r="D69" s="4" t="s">
        <v>310</v>
      </c>
      <c r="E69" s="4" t="s">
        <v>27</v>
      </c>
      <c r="F69" s="21"/>
      <c r="G69" s="21"/>
      <c r="H69" s="36"/>
      <c r="I69" s="36"/>
      <c r="J69" s="36"/>
      <c r="K69" s="21"/>
      <c r="L69" s="22"/>
      <c r="M69" s="26" t="s">
        <v>174</v>
      </c>
      <c r="N69" s="2" t="s">
        <v>402</v>
      </c>
      <c r="O69" s="4"/>
      <c r="P69" s="108"/>
      <c r="Q69" s="108"/>
      <c r="R69" s="4"/>
      <c r="S69" s="4"/>
    </row>
    <row r="70" spans="1:19" s="7" customFormat="1" ht="25.5">
      <c r="B70" s="90" t="s">
        <v>35</v>
      </c>
      <c r="C70" s="28" t="s">
        <v>33</v>
      </c>
      <c r="D70" s="28" t="s">
        <v>36</v>
      </c>
      <c r="E70" s="28" t="s">
        <v>27</v>
      </c>
      <c r="F70" s="55">
        <v>200</v>
      </c>
      <c r="G70" s="55"/>
      <c r="H70" s="47">
        <f>869*(3.6/1000)</f>
        <v>3.1284000000000001</v>
      </c>
      <c r="I70" s="46"/>
      <c r="J70" s="46"/>
      <c r="K70" s="55"/>
      <c r="L70" s="22">
        <f>J70*38.9*$J$1+I70*25.9*$I$1+H70*277.8*$H$1+K70-G70</f>
        <v>217.26738</v>
      </c>
      <c r="M70" s="26">
        <f t="shared" si="5"/>
        <v>0.92052474697306153</v>
      </c>
      <c r="N70" s="4"/>
      <c r="O70" s="4"/>
      <c r="P70" s="108"/>
      <c r="Q70" s="108"/>
      <c r="R70" s="109" t="s">
        <v>425</v>
      </c>
      <c r="S70" s="4"/>
    </row>
    <row r="71" spans="1:19" ht="90" customHeight="1">
      <c r="A71" s="7"/>
      <c r="B71" s="90" t="s">
        <v>32</v>
      </c>
      <c r="C71" s="28" t="s">
        <v>33</v>
      </c>
      <c r="D71" s="28" t="s">
        <v>34</v>
      </c>
      <c r="E71" s="28" t="s">
        <v>27</v>
      </c>
      <c r="F71" s="55">
        <v>2000</v>
      </c>
      <c r="G71" s="55"/>
      <c r="H71" s="46"/>
      <c r="I71" s="46">
        <f>2000*(38.6/1000)</f>
        <v>77.2</v>
      </c>
      <c r="J71" s="46"/>
      <c r="K71" s="55"/>
      <c r="L71" s="22">
        <f>J71*38.9*$J$1+I71*25.9*$I$1+H71*277.8*$H$1+K71-G71</f>
        <v>2799.2719999999999</v>
      </c>
      <c r="M71" s="26">
        <f t="shared" si="5"/>
        <v>0.71447147686970047</v>
      </c>
      <c r="N71" s="2"/>
      <c r="O71" s="4"/>
      <c r="P71" s="31"/>
      <c r="Q71" s="31"/>
      <c r="R71" s="109" t="s">
        <v>425</v>
      </c>
      <c r="S71" s="109"/>
    </row>
    <row r="72" spans="1:19" s="7" customFormat="1" ht="89.25">
      <c r="B72" s="10" t="s">
        <v>42</v>
      </c>
      <c r="C72" s="2" t="s">
        <v>53</v>
      </c>
      <c r="D72" s="2" t="s">
        <v>403</v>
      </c>
      <c r="E72" s="2" t="s">
        <v>27</v>
      </c>
      <c r="F72" s="53">
        <f>60*20</f>
        <v>1200</v>
      </c>
      <c r="G72" s="53"/>
      <c r="H72" s="49">
        <f>0.8*8.1*40*50*0.0036/2</f>
        <v>23.328000000000003</v>
      </c>
      <c r="I72" s="38"/>
      <c r="J72" s="38"/>
      <c r="K72" s="53"/>
      <c r="L72" s="22">
        <f>J72*38.9*$J$1+I72*25.9*$I$1+H72*277.8*$H$1+K72-G72</f>
        <v>1620.1296000000002</v>
      </c>
      <c r="M72" s="26">
        <f t="shared" si="5"/>
        <v>0.74068148622184293</v>
      </c>
      <c r="N72" s="2" t="s">
        <v>372</v>
      </c>
      <c r="O72" s="4" t="s">
        <v>214</v>
      </c>
      <c r="P72" s="108"/>
      <c r="Q72" s="108"/>
      <c r="R72" s="4" t="s">
        <v>272</v>
      </c>
      <c r="S72" s="4"/>
    </row>
    <row r="73" spans="1:19" s="7" customFormat="1" ht="63.75">
      <c r="B73" s="11" t="s">
        <v>45</v>
      </c>
      <c r="C73" s="4" t="s">
        <v>61</v>
      </c>
      <c r="D73" s="4" t="s">
        <v>404</v>
      </c>
      <c r="E73" s="4" t="s">
        <v>46</v>
      </c>
      <c r="F73" s="21">
        <v>400</v>
      </c>
      <c r="G73" s="34"/>
      <c r="H73" s="27">
        <f>1250*0.0036</f>
        <v>4.5</v>
      </c>
      <c r="I73" s="27"/>
      <c r="J73" s="27"/>
      <c r="K73" s="34"/>
      <c r="L73" s="22">
        <f>J73*38.9*$J$1+I73*25.9*$I$1+H73*277.8*$H$1+K73-G73</f>
        <v>312.52500000000003</v>
      </c>
      <c r="M73" s="26">
        <f t="shared" si="5"/>
        <v>1.2798976081913445</v>
      </c>
      <c r="N73" s="2" t="s">
        <v>373</v>
      </c>
      <c r="O73" s="4" t="s">
        <v>374</v>
      </c>
      <c r="P73" s="108"/>
      <c r="Q73" s="108"/>
      <c r="R73" s="4" t="s">
        <v>236</v>
      </c>
      <c r="S73" s="4"/>
    </row>
    <row r="74" spans="1:19" s="7" customFormat="1" ht="51">
      <c r="B74" s="11" t="s">
        <v>63</v>
      </c>
      <c r="C74" s="4" t="s">
        <v>64</v>
      </c>
      <c r="D74" s="2" t="s">
        <v>405</v>
      </c>
      <c r="E74" s="4" t="s">
        <v>27</v>
      </c>
      <c r="F74" s="21">
        <v>11000</v>
      </c>
      <c r="G74" s="34"/>
      <c r="H74" s="27">
        <f>6000*0.0036</f>
        <v>21.599999999999998</v>
      </c>
      <c r="I74" s="27"/>
      <c r="J74" s="27"/>
      <c r="K74" s="34"/>
      <c r="L74" s="22">
        <f>J74*38.9*$J$1+I74*25.9*$I$1+H74*277.8*$H$1+K74-G74</f>
        <v>1500.12</v>
      </c>
      <c r="M74" s="26">
        <f t="shared" si="5"/>
        <v>7.3327467135962463</v>
      </c>
      <c r="N74" s="2" t="s">
        <v>235</v>
      </c>
      <c r="O74" s="4" t="s">
        <v>237</v>
      </c>
      <c r="P74" s="108"/>
      <c r="Q74" s="108"/>
      <c r="R74" s="109" t="s">
        <v>375</v>
      </c>
      <c r="S74" s="4"/>
    </row>
    <row r="75" spans="1:19" s="7" customFormat="1" ht="85.5" customHeight="1">
      <c r="B75" s="11" t="s">
        <v>92</v>
      </c>
      <c r="C75" s="4" t="s">
        <v>64</v>
      </c>
      <c r="D75" s="2" t="s">
        <v>406</v>
      </c>
      <c r="E75" s="4" t="s">
        <v>91</v>
      </c>
      <c r="F75" s="21"/>
      <c r="G75" s="34"/>
      <c r="H75" s="27"/>
      <c r="I75" s="27"/>
      <c r="J75" s="27"/>
      <c r="K75" s="34"/>
      <c r="L75" s="22"/>
      <c r="M75" s="26" t="s">
        <v>174</v>
      </c>
      <c r="N75" s="4" t="s">
        <v>407</v>
      </c>
      <c r="O75" s="4"/>
      <c r="P75" s="108"/>
      <c r="Q75" s="108"/>
      <c r="R75" s="108"/>
      <c r="S75" s="4"/>
    </row>
    <row r="76" spans="1:19" ht="62.25" customHeight="1">
      <c r="A76" s="7"/>
      <c r="B76" s="60" t="s">
        <v>21</v>
      </c>
      <c r="C76" s="42" t="s">
        <v>281</v>
      </c>
      <c r="D76" s="42" t="s">
        <v>408</v>
      </c>
      <c r="E76" s="61" t="s">
        <v>277</v>
      </c>
      <c r="F76" s="57">
        <v>50000</v>
      </c>
      <c r="G76" s="103"/>
      <c r="H76" s="50">
        <v>281</v>
      </c>
      <c r="I76" s="48"/>
      <c r="J76" s="48"/>
      <c r="K76" s="56"/>
      <c r="L76" s="22">
        <f>J76*38.9*$J$1+I76*25.9*$I$1+H76*277.8*$H$1+K76-G76</f>
        <v>19515.45</v>
      </c>
      <c r="M76" s="104">
        <f>F76/L76</f>
        <v>2.5620726142620334</v>
      </c>
      <c r="N76" s="121" t="s">
        <v>376</v>
      </c>
      <c r="O76" s="109" t="s">
        <v>278</v>
      </c>
      <c r="P76" s="31"/>
      <c r="Q76" s="31"/>
      <c r="R76" s="109"/>
      <c r="S76" s="109"/>
    </row>
    <row r="77" spans="1:19">
      <c r="A77" s="7"/>
      <c r="B77" s="11"/>
      <c r="C77" s="4"/>
      <c r="D77" s="4"/>
      <c r="E77" s="4"/>
      <c r="F77" s="57"/>
      <c r="G77" s="57"/>
      <c r="H77" s="50"/>
      <c r="I77" s="50"/>
      <c r="J77" s="50"/>
      <c r="K77" s="57"/>
      <c r="L77" s="105"/>
      <c r="M77" s="26"/>
      <c r="N77" s="2"/>
      <c r="O77" s="4"/>
      <c r="P77" s="31"/>
      <c r="Q77" s="31"/>
      <c r="R77" s="121"/>
      <c r="S77" s="121"/>
    </row>
    <row r="78" spans="1:19">
      <c r="E78" s="31" t="s">
        <v>430</v>
      </c>
      <c r="F78" s="58">
        <f t="shared" ref="F78" si="6">SUM(F4:F76)</f>
        <v>1375552</v>
      </c>
      <c r="G78" s="125"/>
      <c r="H78" s="125">
        <f>SUM(H4:H76)</f>
        <v>5185.5161280000029</v>
      </c>
      <c r="I78" s="125">
        <f t="shared" ref="I78:L78" si="7">SUM(I4:I76)</f>
        <v>527.36160000000007</v>
      </c>
      <c r="J78" s="125">
        <f t="shared" si="7"/>
        <v>483.48</v>
      </c>
      <c r="K78" s="125">
        <f t="shared" si="7"/>
        <v>49302.5</v>
      </c>
      <c r="L78" s="125">
        <f t="shared" si="7"/>
        <v>413025.73010559997</v>
      </c>
      <c r="M78" s="126">
        <f>F78/L78</f>
        <v>3.3304268953130522</v>
      </c>
    </row>
    <row r="80" spans="1:19">
      <c r="I80" s="51" t="s">
        <v>429</v>
      </c>
      <c r="J80" s="125">
        <f>SUM(H78:J78)</f>
        <v>6196.3577280000027</v>
      </c>
    </row>
    <row r="81" spans="10:10">
      <c r="J81" s="58"/>
    </row>
  </sheetData>
  <sortState ref="A3:V22">
    <sortCondition ref="A3:A82"/>
  </sortState>
  <pageMargins left="0.70866141732283472" right="0.70866141732283472" top="0.74803149606299213" bottom="0.74803149606299213" header="0.31496062992125984" footer="0.31496062992125984"/>
  <pageSetup paperSize="9" scale="36" fitToHeight="3" orientation="landscape" horizontalDpi="300" verticalDpi="300" r:id="rId1"/>
</worksheet>
</file>

<file path=xl/worksheets/sheet3.xml><?xml version="1.0" encoding="utf-8"?>
<worksheet xmlns="http://schemas.openxmlformats.org/spreadsheetml/2006/main" xmlns:r="http://schemas.openxmlformats.org/officeDocument/2006/relationships">
  <sheetPr>
    <pageSetUpPr fitToPage="1"/>
  </sheetPr>
  <dimension ref="B1:S12"/>
  <sheetViews>
    <sheetView topLeftCell="D1" zoomScaleNormal="100" workbookViewId="0">
      <selection activeCell="D1" sqref="D1:M12"/>
    </sheetView>
  </sheetViews>
  <sheetFormatPr defaultRowHeight="15"/>
  <cols>
    <col min="2" max="2" width="22.140625" style="5" bestFit="1" customWidth="1"/>
    <col min="3" max="3" width="19.85546875" style="5" customWidth="1"/>
    <col min="4" max="4" width="48.85546875" style="37" customWidth="1"/>
    <col min="5" max="5" width="15.7109375" style="31" bestFit="1" customWidth="1"/>
    <col min="6" max="6" width="11.5703125" style="32" bestFit="1" customWidth="1"/>
    <col min="7" max="7" width="9.42578125" style="32" customWidth="1"/>
    <col min="8" max="8" width="13.28515625" style="51" customWidth="1"/>
    <col min="9" max="9" width="10.42578125" style="51" bestFit="1" customWidth="1"/>
    <col min="10" max="10" width="10.140625" style="51" bestFit="1" customWidth="1"/>
    <col min="11" max="11" width="11" style="58" customWidth="1"/>
    <col min="12" max="12" width="17" style="33" customWidth="1"/>
    <col min="13" max="13" width="10.7109375" style="16" bestFit="1" customWidth="1"/>
    <col min="14" max="14" width="36.42578125" style="18" customWidth="1"/>
    <col min="15" max="15" width="65.7109375" style="18" customWidth="1"/>
    <col min="16" max="16" width="3.5703125" customWidth="1"/>
    <col min="17" max="17" width="2.5703125" customWidth="1"/>
    <col min="18" max="18" width="49.7109375" style="18" customWidth="1"/>
    <col min="19" max="19" width="36" style="18" customWidth="1"/>
  </cols>
  <sheetData>
    <row r="1" spans="2:19" s="39" customFormat="1" ht="66.75" customHeight="1">
      <c r="B1" s="12"/>
      <c r="C1" s="12"/>
      <c r="D1" s="65" t="s">
        <v>426</v>
      </c>
      <c r="E1" s="12"/>
      <c r="F1" s="17"/>
      <c r="G1" s="17" t="s">
        <v>279</v>
      </c>
      <c r="H1" s="106">
        <v>0.25</v>
      </c>
      <c r="I1" s="106">
        <v>1.4</v>
      </c>
      <c r="J1" s="106">
        <v>0.95</v>
      </c>
      <c r="K1" s="17"/>
      <c r="L1" s="15"/>
      <c r="M1" s="122"/>
      <c r="N1" s="123" t="s">
        <v>282</v>
      </c>
      <c r="O1" s="124" t="s">
        <v>280</v>
      </c>
      <c r="R1" s="122" t="s">
        <v>427</v>
      </c>
      <c r="S1" s="122"/>
    </row>
    <row r="2" spans="2:19" s="7" customFormat="1" ht="64.5" customHeight="1">
      <c r="B2" s="12" t="s">
        <v>0</v>
      </c>
      <c r="C2" s="12" t="s">
        <v>1</v>
      </c>
      <c r="D2" s="12" t="s">
        <v>2</v>
      </c>
      <c r="E2" s="12" t="s">
        <v>3</v>
      </c>
      <c r="F2" s="17" t="s">
        <v>7</v>
      </c>
      <c r="G2" s="17" t="s">
        <v>8</v>
      </c>
      <c r="H2" s="12" t="s">
        <v>9</v>
      </c>
      <c r="I2" s="12" t="s">
        <v>10</v>
      </c>
      <c r="J2" s="12" t="s">
        <v>11</v>
      </c>
      <c r="K2" s="17" t="s">
        <v>115</v>
      </c>
      <c r="L2" s="15" t="s">
        <v>6</v>
      </c>
      <c r="M2" s="14" t="s">
        <v>12</v>
      </c>
      <c r="N2" s="14" t="s">
        <v>4</v>
      </c>
      <c r="O2" s="14" t="s">
        <v>5</v>
      </c>
      <c r="R2" s="14" t="s">
        <v>112</v>
      </c>
      <c r="S2" s="14" t="s">
        <v>124</v>
      </c>
    </row>
    <row r="3" spans="2:19" s="7" customFormat="1" ht="25.5">
      <c r="B3" s="11" t="s">
        <v>89</v>
      </c>
      <c r="C3" s="4" t="s">
        <v>23</v>
      </c>
      <c r="D3" s="4" t="s">
        <v>117</v>
      </c>
      <c r="E3" s="4" t="s">
        <v>86</v>
      </c>
      <c r="F3" s="21">
        <f>195*6*0.45</f>
        <v>526.5</v>
      </c>
      <c r="G3" s="34"/>
      <c r="H3" s="43">
        <f>0.19*6*0.45*4000*0.0036</f>
        <v>7.3872000000000018</v>
      </c>
      <c r="I3" s="27"/>
      <c r="J3" s="27">
        <v>0</v>
      </c>
      <c r="K3" s="34"/>
      <c r="L3" s="22">
        <f t="shared" ref="L3:L12" si="0">J3*38.9*$J$1+I3*25.9*$I$1+H3*277.8*$H$1+K3-G3</f>
        <v>513.04104000000018</v>
      </c>
      <c r="M3" s="43">
        <f t="shared" ref="M3:M10" si="1">F3/L3</f>
        <v>1.0262336907784215</v>
      </c>
      <c r="N3" s="4" t="s">
        <v>119</v>
      </c>
      <c r="O3" s="4" t="s">
        <v>118</v>
      </c>
      <c r="P3" s="108"/>
      <c r="Q3" s="108"/>
      <c r="R3" s="4" t="s">
        <v>253</v>
      </c>
      <c r="S3" s="4"/>
    </row>
    <row r="4" spans="2:19" s="7" customFormat="1" ht="51">
      <c r="B4" s="11" t="s">
        <v>206</v>
      </c>
      <c r="C4" s="4" t="s">
        <v>23</v>
      </c>
      <c r="D4" s="4" t="s">
        <v>306</v>
      </c>
      <c r="E4" s="4" t="s">
        <v>86</v>
      </c>
      <c r="F4" s="21">
        <f>194*10</f>
        <v>1940</v>
      </c>
      <c r="G4" s="34"/>
      <c r="H4" s="26">
        <f>0.15*20000*0.0036+0.04*20000*0.0036</f>
        <v>13.68</v>
      </c>
      <c r="I4" s="27"/>
      <c r="J4" s="27">
        <v>0</v>
      </c>
      <c r="K4" s="34"/>
      <c r="L4" s="22">
        <f t="shared" si="0"/>
        <v>950.07600000000002</v>
      </c>
      <c r="M4" s="43">
        <f t="shared" si="1"/>
        <v>2.0419419078052701</v>
      </c>
      <c r="N4" s="4" t="s">
        <v>315</v>
      </c>
      <c r="O4" s="4" t="s">
        <v>316</v>
      </c>
      <c r="P4" s="108"/>
      <c r="Q4" s="108"/>
      <c r="R4" s="4" t="s">
        <v>148</v>
      </c>
      <c r="S4" s="4" t="s">
        <v>207</v>
      </c>
    </row>
    <row r="5" spans="2:19" s="7" customFormat="1" ht="82.5" customHeight="1">
      <c r="B5" s="11" t="s">
        <v>24</v>
      </c>
      <c r="C5" s="24" t="s">
        <v>23</v>
      </c>
      <c r="D5" s="4" t="s">
        <v>378</v>
      </c>
      <c r="E5" s="4" t="s">
        <v>27</v>
      </c>
      <c r="F5" s="21">
        <v>150000</v>
      </c>
      <c r="G5" s="21"/>
      <c r="H5" s="36">
        <v>180</v>
      </c>
      <c r="I5" s="36"/>
      <c r="J5" s="36">
        <v>0</v>
      </c>
      <c r="K5" s="21"/>
      <c r="L5" s="22">
        <f t="shared" si="0"/>
        <v>12501</v>
      </c>
      <c r="M5" s="43">
        <f t="shared" si="1"/>
        <v>11.999040076793856</v>
      </c>
      <c r="N5" s="4" t="s">
        <v>317</v>
      </c>
      <c r="O5" s="4" t="s">
        <v>318</v>
      </c>
      <c r="P5" s="108"/>
      <c r="Q5" s="108"/>
      <c r="R5" s="4"/>
      <c r="S5" s="4"/>
    </row>
    <row r="6" spans="2:19" s="7" customFormat="1" ht="38.25">
      <c r="B6" s="11" t="s">
        <v>103</v>
      </c>
      <c r="C6" s="24" t="s">
        <v>23</v>
      </c>
      <c r="D6" s="4" t="s">
        <v>104</v>
      </c>
      <c r="E6" s="4" t="s">
        <v>130</v>
      </c>
      <c r="F6" s="34"/>
      <c r="G6" s="34"/>
      <c r="H6" s="27"/>
      <c r="I6" s="27"/>
      <c r="J6" s="27"/>
      <c r="K6" s="34"/>
      <c r="L6" s="22">
        <f t="shared" si="0"/>
        <v>0</v>
      </c>
      <c r="M6" s="43" t="s">
        <v>171</v>
      </c>
      <c r="N6" s="4" t="s">
        <v>319</v>
      </c>
      <c r="O6" s="4"/>
      <c r="P6" s="108"/>
      <c r="Q6" s="108"/>
      <c r="R6" s="4" t="s">
        <v>146</v>
      </c>
      <c r="S6" s="4"/>
    </row>
    <row r="7" spans="2:19" s="7" customFormat="1" ht="25.5">
      <c r="B7" s="11" t="s">
        <v>100</v>
      </c>
      <c r="C7" s="4" t="s">
        <v>23</v>
      </c>
      <c r="D7" s="4" t="s">
        <v>303</v>
      </c>
      <c r="E7" s="25" t="s">
        <v>144</v>
      </c>
      <c r="F7" s="34">
        <f>60000</f>
        <v>60000</v>
      </c>
      <c r="G7" s="27">
        <v>0</v>
      </c>
      <c r="H7" s="27">
        <f>0.6*10*2000*0.0036</f>
        <v>43.199999999999996</v>
      </c>
      <c r="I7" s="27"/>
      <c r="J7" s="27">
        <v>0</v>
      </c>
      <c r="K7" s="34"/>
      <c r="L7" s="22">
        <f t="shared" si="0"/>
        <v>3000.24</v>
      </c>
      <c r="M7" s="35">
        <f t="shared" si="1"/>
        <v>19.998400127989761</v>
      </c>
      <c r="N7" s="24"/>
      <c r="O7" s="25" t="s">
        <v>145</v>
      </c>
      <c r="P7" s="108"/>
      <c r="Q7" s="108"/>
      <c r="R7" s="4" t="s">
        <v>120</v>
      </c>
      <c r="S7" s="4"/>
    </row>
    <row r="8" spans="2:19" s="7" customFormat="1" ht="38.25">
      <c r="B8" s="11" t="s">
        <v>88</v>
      </c>
      <c r="C8" s="4" t="s">
        <v>23</v>
      </c>
      <c r="D8" s="2" t="s">
        <v>379</v>
      </c>
      <c r="E8" s="4" t="s">
        <v>86</v>
      </c>
      <c r="F8" s="21">
        <v>250</v>
      </c>
      <c r="G8" s="34"/>
      <c r="H8" s="26">
        <f>0.593*1*2*250*0.0036</f>
        <v>1.0673999999999999</v>
      </c>
      <c r="I8" s="27"/>
      <c r="J8" s="27">
        <v>0</v>
      </c>
      <c r="K8" s="34"/>
      <c r="L8" s="22">
        <f t="shared" si="0"/>
        <v>74.130929999999992</v>
      </c>
      <c r="M8" s="26">
        <f t="shared" si="1"/>
        <v>3.3724114886997913</v>
      </c>
      <c r="N8" s="4"/>
      <c r="O8" s="4" t="s">
        <v>121</v>
      </c>
      <c r="P8" s="108"/>
      <c r="Q8" s="108"/>
      <c r="R8" s="4" t="s">
        <v>141</v>
      </c>
      <c r="S8" s="4"/>
    </row>
    <row r="9" spans="2:19" s="7" customFormat="1" ht="51">
      <c r="B9" s="11" t="s">
        <v>50</v>
      </c>
      <c r="C9" s="4" t="s">
        <v>23</v>
      </c>
      <c r="D9" s="4" t="s">
        <v>380</v>
      </c>
      <c r="E9" s="4" t="s">
        <v>27</v>
      </c>
      <c r="F9" s="21">
        <v>21600</v>
      </c>
      <c r="G9" s="34"/>
      <c r="H9" s="27">
        <v>90.7</v>
      </c>
      <c r="I9" s="27"/>
      <c r="J9" s="27">
        <v>0</v>
      </c>
      <c r="K9" s="34"/>
      <c r="L9" s="22">
        <f t="shared" si="0"/>
        <v>6299.1150000000007</v>
      </c>
      <c r="M9" s="26">
        <f t="shared" si="1"/>
        <v>3.4290531288919155</v>
      </c>
      <c r="N9" s="2" t="s">
        <v>181</v>
      </c>
      <c r="O9" s="109" t="s">
        <v>140</v>
      </c>
      <c r="P9" s="108"/>
      <c r="Q9" s="108"/>
      <c r="R9" s="4" t="s">
        <v>381</v>
      </c>
      <c r="S9" s="4" t="s">
        <v>147</v>
      </c>
    </row>
    <row r="10" spans="2:19" s="7" customFormat="1" ht="38.25">
      <c r="B10" s="11" t="s">
        <v>179</v>
      </c>
      <c r="C10" s="4" t="s">
        <v>23</v>
      </c>
      <c r="D10" s="4" t="s">
        <v>180</v>
      </c>
      <c r="E10" s="4" t="s">
        <v>27</v>
      </c>
      <c r="F10" s="21">
        <v>4500</v>
      </c>
      <c r="G10" s="34"/>
      <c r="H10" s="27">
        <v>21.6</v>
      </c>
      <c r="I10" s="27"/>
      <c r="J10" s="27">
        <v>0</v>
      </c>
      <c r="K10" s="34"/>
      <c r="L10" s="22">
        <f t="shared" si="0"/>
        <v>1500.1200000000001</v>
      </c>
      <c r="M10" s="26">
        <f t="shared" si="1"/>
        <v>2.9997600191984639</v>
      </c>
      <c r="N10" s="2" t="s">
        <v>182</v>
      </c>
      <c r="O10" s="109" t="s">
        <v>183</v>
      </c>
      <c r="P10" s="108"/>
      <c r="Q10" s="108"/>
      <c r="R10" s="4"/>
      <c r="S10" s="4"/>
    </row>
    <row r="11" spans="2:19" s="7" customFormat="1" ht="63.75">
      <c r="B11" s="90" t="s">
        <v>66</v>
      </c>
      <c r="C11" s="96" t="s">
        <v>23</v>
      </c>
      <c r="D11" s="28" t="s">
        <v>67</v>
      </c>
      <c r="E11" s="4" t="s">
        <v>57</v>
      </c>
      <c r="F11" s="21">
        <v>9500</v>
      </c>
      <c r="G11" s="21"/>
      <c r="H11" s="36">
        <v>0</v>
      </c>
      <c r="I11" s="36"/>
      <c r="J11" s="36">
        <v>0</v>
      </c>
      <c r="K11" s="21"/>
      <c r="L11" s="22">
        <f t="shared" si="0"/>
        <v>0</v>
      </c>
      <c r="M11" s="26" t="s">
        <v>174</v>
      </c>
      <c r="N11" s="2"/>
      <c r="O11" s="4"/>
      <c r="P11" s="108"/>
      <c r="Q11" s="108"/>
      <c r="R11" s="4" t="s">
        <v>240</v>
      </c>
      <c r="S11" s="4"/>
    </row>
    <row r="12" spans="2:19" s="7" customFormat="1" ht="51">
      <c r="B12" s="90" t="s">
        <v>238</v>
      </c>
      <c r="C12" s="96" t="s">
        <v>23</v>
      </c>
      <c r="D12" s="28" t="s">
        <v>320</v>
      </c>
      <c r="E12" s="4" t="s">
        <v>72</v>
      </c>
      <c r="F12" s="21">
        <v>40000</v>
      </c>
      <c r="G12" s="21"/>
      <c r="H12" s="36">
        <f>2.9*50</f>
        <v>145</v>
      </c>
      <c r="I12" s="36"/>
      <c r="J12" s="36">
        <v>0</v>
      </c>
      <c r="K12" s="21"/>
      <c r="L12" s="22">
        <f t="shared" si="0"/>
        <v>10070.25</v>
      </c>
      <c r="M12" s="26">
        <f>F12/(L12-G12)</f>
        <v>3.9720960254214144</v>
      </c>
      <c r="N12" s="2" t="s">
        <v>321</v>
      </c>
      <c r="O12" s="110" t="s">
        <v>239</v>
      </c>
      <c r="P12" s="108"/>
      <c r="Q12" s="108"/>
      <c r="R12" s="109" t="s">
        <v>254</v>
      </c>
      <c r="S12" s="4"/>
    </row>
  </sheetData>
  <pageMargins left="0.70866141732283472" right="0.70866141732283472" top="0.74803149606299213" bottom="0.74803149606299213" header="0.31496062992125984" footer="0.31496062992125984"/>
  <pageSetup paperSize="9" scale="36" fitToHeight="3" orientation="landscape" horizontalDpi="300" verticalDpi="300" r:id="rId1"/>
</worksheet>
</file>

<file path=xl/worksheets/sheet4.xml><?xml version="1.0" encoding="utf-8"?>
<worksheet xmlns="http://schemas.openxmlformats.org/spreadsheetml/2006/main" xmlns:r="http://schemas.openxmlformats.org/officeDocument/2006/relationships">
  <sheetPr>
    <pageSetUpPr fitToPage="1"/>
  </sheetPr>
  <dimension ref="A1:S19"/>
  <sheetViews>
    <sheetView topLeftCell="G1" zoomScaleNormal="100" workbookViewId="0">
      <selection activeCell="B1" sqref="B1:M19"/>
    </sheetView>
  </sheetViews>
  <sheetFormatPr defaultRowHeight="15"/>
  <cols>
    <col min="2" max="2" width="22.140625" style="5" bestFit="1" customWidth="1"/>
    <col min="3" max="3" width="19.85546875" style="5" customWidth="1"/>
    <col min="4" max="4" width="48.85546875" style="37" customWidth="1"/>
    <col min="5" max="5" width="15.7109375" style="31" bestFit="1" customWidth="1"/>
    <col min="6" max="6" width="11.5703125" style="32" bestFit="1" customWidth="1"/>
    <col min="7" max="7" width="9.42578125" style="32" customWidth="1"/>
    <col min="8" max="8" width="13.28515625" style="51" customWidth="1"/>
    <col min="9" max="9" width="10.42578125" style="51" bestFit="1" customWidth="1"/>
    <col min="10" max="10" width="10.140625" style="51" bestFit="1" customWidth="1"/>
    <col min="11" max="11" width="11" style="58" customWidth="1"/>
    <col min="12" max="12" width="17" style="33" customWidth="1"/>
    <col min="13" max="13" width="10.7109375" style="16" bestFit="1" customWidth="1"/>
    <col min="14" max="14" width="36.42578125" style="18" customWidth="1"/>
    <col min="15" max="15" width="65.7109375" style="18" customWidth="1"/>
    <col min="16" max="16" width="3.5703125" customWidth="1"/>
    <col min="17" max="17" width="2.5703125" customWidth="1"/>
    <col min="18" max="18" width="49.7109375" style="18" customWidth="1"/>
    <col min="19" max="19" width="36" style="18" customWidth="1"/>
  </cols>
  <sheetData>
    <row r="1" spans="1:19" s="39" customFormat="1" ht="66.75" customHeight="1">
      <c r="B1" s="12"/>
      <c r="C1" s="12"/>
      <c r="D1" s="65" t="s">
        <v>426</v>
      </c>
      <c r="E1" s="12"/>
      <c r="F1" s="17"/>
      <c r="G1" s="17" t="s">
        <v>279</v>
      </c>
      <c r="H1" s="106">
        <v>0.25</v>
      </c>
      <c r="I1" s="106">
        <v>1.4</v>
      </c>
      <c r="J1" s="106">
        <v>0.95</v>
      </c>
      <c r="K1" s="17"/>
      <c r="L1" s="15"/>
      <c r="M1" s="122"/>
      <c r="N1" s="123" t="s">
        <v>282</v>
      </c>
      <c r="O1" s="124" t="s">
        <v>280</v>
      </c>
      <c r="R1" s="122" t="s">
        <v>427</v>
      </c>
      <c r="S1" s="122"/>
    </row>
    <row r="2" spans="1:19" s="7" customFormat="1" ht="64.5" customHeight="1">
      <c r="B2" s="12" t="s">
        <v>0</v>
      </c>
      <c r="C2" s="12" t="s">
        <v>1</v>
      </c>
      <c r="D2" s="12" t="s">
        <v>2</v>
      </c>
      <c r="E2" s="12" t="s">
        <v>3</v>
      </c>
      <c r="F2" s="17" t="s">
        <v>7</v>
      </c>
      <c r="G2" s="17" t="s">
        <v>8</v>
      </c>
      <c r="H2" s="12" t="s">
        <v>9</v>
      </c>
      <c r="I2" s="12" t="s">
        <v>10</v>
      </c>
      <c r="J2" s="12" t="s">
        <v>11</v>
      </c>
      <c r="K2" s="17" t="s">
        <v>115</v>
      </c>
      <c r="L2" s="15" t="s">
        <v>6</v>
      </c>
      <c r="M2" s="14" t="s">
        <v>12</v>
      </c>
      <c r="N2" s="14" t="s">
        <v>4</v>
      </c>
      <c r="O2" s="14" t="s">
        <v>5</v>
      </c>
      <c r="R2" s="14" t="s">
        <v>112</v>
      </c>
      <c r="S2" s="14" t="s">
        <v>124</v>
      </c>
    </row>
    <row r="3" spans="1:19" s="7" customFormat="1" ht="63.75">
      <c r="B3" s="11" t="s">
        <v>128</v>
      </c>
      <c r="C3" s="4" t="s">
        <v>60</v>
      </c>
      <c r="D3" s="4" t="s">
        <v>383</v>
      </c>
      <c r="E3" s="2" t="s">
        <v>27</v>
      </c>
      <c r="F3" s="21">
        <v>3900</v>
      </c>
      <c r="G3" s="34">
        <v>0</v>
      </c>
      <c r="H3" s="27">
        <f>1000*156*0.0036/2</f>
        <v>280.8</v>
      </c>
      <c r="I3" s="27"/>
      <c r="J3" s="27">
        <v>0</v>
      </c>
      <c r="K3" s="34"/>
      <c r="L3" s="22">
        <f t="shared" ref="L3:L19" si="0">J3*38.9*$J$1+I3*25.9*$I$1+H3*277.8*$H$1+K3-G3</f>
        <v>19501.560000000001</v>
      </c>
      <c r="M3" s="26">
        <f t="shared" ref="M3:M18" si="1">F3/L3</f>
        <v>0.1999840012798976</v>
      </c>
      <c r="N3" s="4" t="s">
        <v>129</v>
      </c>
      <c r="O3" s="4" t="s">
        <v>255</v>
      </c>
      <c r="P3" s="108"/>
      <c r="Q3" s="108"/>
      <c r="R3" s="4" t="s">
        <v>231</v>
      </c>
      <c r="S3" s="4"/>
    </row>
    <row r="4" spans="1:19" s="7" customFormat="1" ht="51">
      <c r="B4" s="11" t="s">
        <v>226</v>
      </c>
      <c r="C4" s="4" t="s">
        <v>227</v>
      </c>
      <c r="D4" s="4" t="s">
        <v>228</v>
      </c>
      <c r="E4" s="4" t="s">
        <v>229</v>
      </c>
      <c r="F4" s="21">
        <v>35000</v>
      </c>
      <c r="G4" s="21">
        <v>12000</v>
      </c>
      <c r="H4" s="29">
        <v>912</v>
      </c>
      <c r="I4" s="38"/>
      <c r="J4" s="38">
        <v>0</v>
      </c>
      <c r="K4" s="21"/>
      <c r="L4" s="22">
        <f t="shared" si="0"/>
        <v>51338.400000000001</v>
      </c>
      <c r="M4" s="54">
        <f t="shared" si="1"/>
        <v>0.68175089211973883</v>
      </c>
      <c r="N4" s="2" t="s">
        <v>421</v>
      </c>
      <c r="O4" s="4" t="s">
        <v>230</v>
      </c>
      <c r="P4" s="4"/>
      <c r="Q4" s="66"/>
      <c r="R4" s="4" t="s">
        <v>154</v>
      </c>
      <c r="S4" s="4" t="s">
        <v>324</v>
      </c>
    </row>
    <row r="5" spans="1:19" s="7" customFormat="1" ht="38.25">
      <c r="B5" s="90" t="s">
        <v>149</v>
      </c>
      <c r="C5" s="4" t="s">
        <v>60</v>
      </c>
      <c r="D5" s="28" t="s">
        <v>28</v>
      </c>
      <c r="E5" s="28" t="s">
        <v>29</v>
      </c>
      <c r="F5" s="55">
        <v>388</v>
      </c>
      <c r="G5" s="52"/>
      <c r="H5" s="44">
        <v>9.6</v>
      </c>
      <c r="I5" s="44"/>
      <c r="J5" s="44">
        <v>0</v>
      </c>
      <c r="K5" s="52"/>
      <c r="L5" s="22">
        <f t="shared" si="0"/>
        <v>666.72</v>
      </c>
      <c r="M5" s="26">
        <f t="shared" si="1"/>
        <v>0.58195344372450197</v>
      </c>
      <c r="N5" s="4" t="s">
        <v>325</v>
      </c>
      <c r="O5" s="4" t="s">
        <v>256</v>
      </c>
      <c r="P5" s="108"/>
      <c r="Q5" s="108"/>
      <c r="R5" s="4" t="s">
        <v>225</v>
      </c>
      <c r="S5" s="4" t="s">
        <v>153</v>
      </c>
    </row>
    <row r="6" spans="1:19" s="7" customFormat="1" ht="38.25">
      <c r="B6" s="90" t="s">
        <v>221</v>
      </c>
      <c r="C6" s="4" t="s">
        <v>222</v>
      </c>
      <c r="D6" s="28" t="s">
        <v>326</v>
      </c>
      <c r="E6" s="28" t="s">
        <v>27</v>
      </c>
      <c r="F6" s="55">
        <v>1700</v>
      </c>
      <c r="G6" s="52"/>
      <c r="H6" s="45">
        <f>820*0.0036</f>
        <v>2.952</v>
      </c>
      <c r="I6" s="44"/>
      <c r="J6" s="44">
        <v>0</v>
      </c>
      <c r="K6" s="52"/>
      <c r="L6" s="22">
        <f t="shared" si="0"/>
        <v>205.0164</v>
      </c>
      <c r="M6" s="26">
        <f t="shared" si="1"/>
        <v>8.2920195652640469</v>
      </c>
      <c r="N6" s="4" t="s">
        <v>223</v>
      </c>
      <c r="O6" s="4" t="s">
        <v>224</v>
      </c>
      <c r="P6" s="108"/>
      <c r="Q6" s="108"/>
      <c r="R6" s="4" t="s">
        <v>156</v>
      </c>
      <c r="S6" s="4"/>
    </row>
    <row r="7" spans="1:19" s="1" customFormat="1" ht="44.25" customHeight="1">
      <c r="A7" s="7"/>
      <c r="B7" s="11" t="s">
        <v>110</v>
      </c>
      <c r="C7" s="4" t="s">
        <v>60</v>
      </c>
      <c r="D7" s="4" t="s">
        <v>304</v>
      </c>
      <c r="E7" s="4" t="s">
        <v>27</v>
      </c>
      <c r="F7" s="21">
        <v>1500</v>
      </c>
      <c r="G7" s="34"/>
      <c r="H7" s="26">
        <f>0.15*0.5*7*30*24*0.0036</f>
        <v>1.3608</v>
      </c>
      <c r="I7" s="27"/>
      <c r="J7" s="27">
        <v>0</v>
      </c>
      <c r="K7" s="34"/>
      <c r="L7" s="22">
        <f t="shared" si="0"/>
        <v>94.507559999999998</v>
      </c>
      <c r="M7" s="26">
        <f t="shared" si="1"/>
        <v>15.871746133325207</v>
      </c>
      <c r="N7" s="4" t="s">
        <v>155</v>
      </c>
      <c r="O7" s="4" t="s">
        <v>327</v>
      </c>
      <c r="P7" s="108"/>
      <c r="Q7" s="108"/>
      <c r="R7" s="4" t="s">
        <v>157</v>
      </c>
      <c r="S7" s="4"/>
    </row>
    <row r="8" spans="1:19" s="1" customFormat="1" ht="38.25">
      <c r="A8" s="7"/>
      <c r="B8" s="90" t="s">
        <v>150</v>
      </c>
      <c r="C8" s="4" t="s">
        <v>60</v>
      </c>
      <c r="D8" s="28" t="s">
        <v>26</v>
      </c>
      <c r="E8" s="28" t="s">
        <v>27</v>
      </c>
      <c r="F8" s="55">
        <v>900</v>
      </c>
      <c r="G8" s="52"/>
      <c r="H8" s="45">
        <f>0.7*24*7*30*2*0.33*0.0036</f>
        <v>8.3825280000000006</v>
      </c>
      <c r="I8" s="44"/>
      <c r="J8" s="44">
        <v>0</v>
      </c>
      <c r="K8" s="52"/>
      <c r="L8" s="22">
        <f t="shared" si="0"/>
        <v>582.16656960000012</v>
      </c>
      <c r="M8" s="26">
        <f t="shared" si="1"/>
        <v>1.5459492987005068</v>
      </c>
      <c r="N8" s="4" t="s">
        <v>328</v>
      </c>
      <c r="O8" s="4" t="s">
        <v>329</v>
      </c>
      <c r="P8" s="108"/>
      <c r="Q8" s="108"/>
      <c r="R8" s="4"/>
      <c r="S8" s="4" t="s">
        <v>158</v>
      </c>
    </row>
    <row r="9" spans="1:19" s="7" customFormat="1" ht="51">
      <c r="B9" s="11" t="s">
        <v>37</v>
      </c>
      <c r="C9" s="4" t="s">
        <v>60</v>
      </c>
      <c r="D9" s="4" t="s">
        <v>384</v>
      </c>
      <c r="E9" s="4" t="s">
        <v>38</v>
      </c>
      <c r="F9" s="21">
        <v>18000</v>
      </c>
      <c r="G9" s="21">
        <v>150</v>
      </c>
      <c r="H9" s="29">
        <f>1.3*365*0.04</f>
        <v>18.98</v>
      </c>
      <c r="I9" s="36"/>
      <c r="J9" s="36"/>
      <c r="K9" s="21"/>
      <c r="L9" s="22">
        <f t="shared" si="0"/>
        <v>1168.1610000000001</v>
      </c>
      <c r="M9" s="26">
        <f t="shared" si="1"/>
        <v>15.408834912310889</v>
      </c>
      <c r="N9" s="4" t="s">
        <v>330</v>
      </c>
      <c r="O9" s="4" t="s">
        <v>131</v>
      </c>
      <c r="P9" s="108"/>
      <c r="Q9" s="108"/>
      <c r="R9" s="4" t="s">
        <v>187</v>
      </c>
      <c r="S9" s="4"/>
    </row>
    <row r="10" spans="1:19" s="7" customFormat="1" ht="51">
      <c r="B10" s="11" t="s">
        <v>184</v>
      </c>
      <c r="C10" s="4" t="s">
        <v>60</v>
      </c>
      <c r="D10" s="4" t="s">
        <v>185</v>
      </c>
      <c r="E10" s="4" t="s">
        <v>38</v>
      </c>
      <c r="F10" s="21">
        <v>400</v>
      </c>
      <c r="G10" s="21"/>
      <c r="H10" s="29">
        <v>7.8</v>
      </c>
      <c r="I10" s="36"/>
      <c r="J10" s="36">
        <v>0</v>
      </c>
      <c r="K10" s="21"/>
      <c r="L10" s="22">
        <f t="shared" si="0"/>
        <v>541.71</v>
      </c>
      <c r="M10" s="26">
        <f t="shared" si="1"/>
        <v>0.73840246626423722</v>
      </c>
      <c r="N10" s="4" t="s">
        <v>331</v>
      </c>
      <c r="O10" s="4" t="s">
        <v>188</v>
      </c>
      <c r="P10" s="108"/>
      <c r="Q10" s="108"/>
      <c r="R10" s="4" t="s">
        <v>422</v>
      </c>
      <c r="S10" s="4"/>
    </row>
    <row r="11" spans="1:19" s="7" customFormat="1" ht="51">
      <c r="B11" s="11" t="s">
        <v>87</v>
      </c>
      <c r="C11" s="4" t="s">
        <v>60</v>
      </c>
      <c r="D11" s="4" t="s">
        <v>412</v>
      </c>
      <c r="E11" s="4" t="s">
        <v>86</v>
      </c>
      <c r="F11" s="21">
        <f>4.5*195 + 300</f>
        <v>1177.5</v>
      </c>
      <c r="G11" s="34">
        <v>0</v>
      </c>
      <c r="H11" s="26">
        <f>4.5*0.8*0.25*12*7*35*0.0036</f>
        <v>9.5256000000000007</v>
      </c>
      <c r="I11" s="27"/>
      <c r="J11" s="27"/>
      <c r="K11" s="34"/>
      <c r="L11" s="22">
        <f t="shared" si="0"/>
        <v>661.55292000000009</v>
      </c>
      <c r="M11" s="26">
        <f t="shared" si="1"/>
        <v>1.7799029592371838</v>
      </c>
      <c r="N11" s="107" t="s">
        <v>332</v>
      </c>
      <c r="O11" s="4" t="s">
        <v>136</v>
      </c>
      <c r="P11" s="108"/>
      <c r="Q11" s="108"/>
      <c r="R11" s="4" t="s">
        <v>167</v>
      </c>
      <c r="S11" s="4"/>
    </row>
    <row r="12" spans="1:19" s="7" customFormat="1" ht="51">
      <c r="B12" s="11" t="s">
        <v>101</v>
      </c>
      <c r="C12" s="4" t="s">
        <v>60</v>
      </c>
      <c r="D12" s="4" t="s">
        <v>305</v>
      </c>
      <c r="E12" s="4" t="s">
        <v>162</v>
      </c>
      <c r="F12" s="34">
        <v>5000</v>
      </c>
      <c r="G12" s="34"/>
      <c r="H12" s="35">
        <f>25*150/1000*250-15*150/1000*250</f>
        <v>375</v>
      </c>
      <c r="I12" s="27"/>
      <c r="J12" s="27"/>
      <c r="K12" s="34">
        <f>3*150*27.8*250/1000</f>
        <v>3127.5</v>
      </c>
      <c r="L12" s="22">
        <f t="shared" si="0"/>
        <v>29171.25</v>
      </c>
      <c r="M12" s="26">
        <f t="shared" si="1"/>
        <v>0.17140163688563226</v>
      </c>
      <c r="N12" s="4" t="s">
        <v>333</v>
      </c>
      <c r="O12" s="4" t="s">
        <v>166</v>
      </c>
      <c r="P12" s="108"/>
      <c r="Q12" s="108"/>
      <c r="R12" s="4" t="s">
        <v>163</v>
      </c>
      <c r="S12" s="4"/>
    </row>
    <row r="13" spans="1:19" s="7" customFormat="1" ht="38.25">
      <c r="B13" s="11" t="s">
        <v>107</v>
      </c>
      <c r="C13" s="4" t="s">
        <v>60</v>
      </c>
      <c r="D13" s="4" t="s">
        <v>334</v>
      </c>
      <c r="E13" s="4" t="s">
        <v>162</v>
      </c>
      <c r="F13" s="21">
        <v>4000</v>
      </c>
      <c r="G13" s="34">
        <v>200</v>
      </c>
      <c r="H13" s="26">
        <f>0.035*0.7*250</f>
        <v>6.125</v>
      </c>
      <c r="I13" s="27"/>
      <c r="J13" s="27">
        <v>0</v>
      </c>
      <c r="K13" s="34"/>
      <c r="L13" s="22">
        <f t="shared" si="0"/>
        <v>225.38125000000002</v>
      </c>
      <c r="M13" s="26">
        <f t="shared" si="1"/>
        <v>17.747705277169239</v>
      </c>
      <c r="N13" s="4" t="s">
        <v>257</v>
      </c>
      <c r="O13" s="4" t="s">
        <v>164</v>
      </c>
      <c r="P13" s="108"/>
      <c r="Q13" s="108"/>
      <c r="R13" s="4" t="s">
        <v>258</v>
      </c>
      <c r="S13" s="4"/>
    </row>
    <row r="14" spans="1:19" s="7" customFormat="1" ht="76.5">
      <c r="B14" s="97" t="s">
        <v>160</v>
      </c>
      <c r="C14" s="4" t="s">
        <v>60</v>
      </c>
      <c r="D14" s="4" t="s">
        <v>159</v>
      </c>
      <c r="E14" s="4" t="s">
        <v>162</v>
      </c>
      <c r="F14" s="21">
        <v>500</v>
      </c>
      <c r="G14" s="34">
        <v>50</v>
      </c>
      <c r="H14" s="27">
        <v>4.4000000000000004</v>
      </c>
      <c r="I14" s="27"/>
      <c r="J14" s="27">
        <v>0</v>
      </c>
      <c r="K14" s="34"/>
      <c r="L14" s="22">
        <f t="shared" si="0"/>
        <v>255.58000000000004</v>
      </c>
      <c r="M14" s="26">
        <f t="shared" si="1"/>
        <v>1.9563346114719458</v>
      </c>
      <c r="N14" s="4" t="s">
        <v>335</v>
      </c>
      <c r="O14" s="4" t="s">
        <v>336</v>
      </c>
      <c r="P14" s="108"/>
      <c r="Q14" s="108"/>
      <c r="R14" s="4" t="s">
        <v>197</v>
      </c>
      <c r="S14" s="4" t="s">
        <v>161</v>
      </c>
    </row>
    <row r="15" spans="1:19" s="7" customFormat="1" ht="120.75" customHeight="1">
      <c r="B15" s="11" t="s">
        <v>56</v>
      </c>
      <c r="C15" s="4" t="s">
        <v>60</v>
      </c>
      <c r="D15" s="4" t="s">
        <v>385</v>
      </c>
      <c r="E15" s="4" t="s">
        <v>57</v>
      </c>
      <c r="F15" s="21">
        <v>9500</v>
      </c>
      <c r="G15" s="21"/>
      <c r="H15" s="36">
        <v>0</v>
      </c>
      <c r="I15" s="36"/>
      <c r="J15" s="36"/>
      <c r="K15" s="21"/>
      <c r="L15" s="22">
        <f t="shared" si="0"/>
        <v>0</v>
      </c>
      <c r="M15" s="26" t="s">
        <v>174</v>
      </c>
      <c r="N15" s="2"/>
      <c r="O15" s="4"/>
      <c r="P15" s="108"/>
      <c r="Q15" s="108"/>
      <c r="R15" s="111" t="s">
        <v>337</v>
      </c>
      <c r="S15" s="4"/>
    </row>
    <row r="16" spans="1:19" s="7" customFormat="1" ht="83.25" customHeight="1">
      <c r="B16" s="11" t="s">
        <v>105</v>
      </c>
      <c r="C16" s="24" t="s">
        <v>60</v>
      </c>
      <c r="D16" s="4" t="s">
        <v>338</v>
      </c>
      <c r="E16" s="24" t="s">
        <v>99</v>
      </c>
      <c r="F16" s="34">
        <v>500</v>
      </c>
      <c r="G16" s="34"/>
      <c r="H16" s="26">
        <f>(26660*0.0036)*0.05</f>
        <v>4.7988</v>
      </c>
      <c r="I16" s="27"/>
      <c r="J16" s="27"/>
      <c r="K16" s="34"/>
      <c r="L16" s="22">
        <f t="shared" si="0"/>
        <v>333.27665999999999</v>
      </c>
      <c r="M16" s="26">
        <f t="shared" si="1"/>
        <v>1.5002550733675739</v>
      </c>
      <c r="N16" s="2" t="s">
        <v>339</v>
      </c>
      <c r="O16" s="112" t="s">
        <v>340</v>
      </c>
      <c r="P16" s="108"/>
      <c r="Q16" s="108"/>
      <c r="R16" s="4" t="s">
        <v>169</v>
      </c>
      <c r="S16" s="4"/>
    </row>
    <row r="17" spans="1:19" s="7" customFormat="1" ht="81.75" customHeight="1">
      <c r="B17" s="11" t="s">
        <v>62</v>
      </c>
      <c r="C17" s="24" t="s">
        <v>60</v>
      </c>
      <c r="D17" s="4" t="s">
        <v>342</v>
      </c>
      <c r="E17" s="4" t="s">
        <v>27</v>
      </c>
      <c r="F17" s="21">
        <v>5000</v>
      </c>
      <c r="G17" s="21"/>
      <c r="H17" s="36">
        <f>10*0.8*250*0.0036</f>
        <v>7.2</v>
      </c>
      <c r="I17" s="36"/>
      <c r="J17" s="36">
        <v>0</v>
      </c>
      <c r="K17" s="21"/>
      <c r="L17" s="22">
        <f t="shared" si="0"/>
        <v>500.04</v>
      </c>
      <c r="M17" s="26">
        <f t="shared" si="1"/>
        <v>9.9992000639948806</v>
      </c>
      <c r="N17" s="4" t="s">
        <v>341</v>
      </c>
      <c r="O17" s="4" t="s">
        <v>168</v>
      </c>
      <c r="P17" s="108"/>
      <c r="Q17" s="108"/>
      <c r="R17" s="4" t="s">
        <v>172</v>
      </c>
      <c r="S17" s="4"/>
    </row>
    <row r="18" spans="1:19" s="7" customFormat="1" ht="66" customHeight="1">
      <c r="B18" s="11" t="s">
        <v>47</v>
      </c>
      <c r="C18" s="4" t="s">
        <v>170</v>
      </c>
      <c r="D18" s="4" t="s">
        <v>307</v>
      </c>
      <c r="E18" s="4" t="s">
        <v>27</v>
      </c>
      <c r="F18" s="21">
        <v>3500</v>
      </c>
      <c r="G18" s="34"/>
      <c r="H18" s="27">
        <f>0.042*250*0.3/0.7</f>
        <v>4.5</v>
      </c>
      <c r="I18" s="27"/>
      <c r="J18" s="27">
        <v>0</v>
      </c>
      <c r="K18" s="34"/>
      <c r="L18" s="22">
        <f t="shared" si="0"/>
        <v>312.52500000000003</v>
      </c>
      <c r="M18" s="26">
        <f t="shared" si="1"/>
        <v>11.199104071674265</v>
      </c>
      <c r="N18" s="4" t="s">
        <v>343</v>
      </c>
      <c r="O18" s="4" t="s">
        <v>259</v>
      </c>
      <c r="P18" s="108"/>
      <c r="Q18" s="108"/>
      <c r="R18" s="2"/>
      <c r="S18" s="4"/>
    </row>
    <row r="19" spans="1:19" s="19" customFormat="1" ht="61.5" customHeight="1">
      <c r="A19" s="8"/>
      <c r="B19" s="10" t="s">
        <v>96</v>
      </c>
      <c r="C19" s="2" t="s">
        <v>55</v>
      </c>
      <c r="D19" s="2" t="s">
        <v>386</v>
      </c>
      <c r="E19" s="2" t="s">
        <v>52</v>
      </c>
      <c r="F19" s="53"/>
      <c r="G19" s="53"/>
      <c r="H19" s="38"/>
      <c r="I19" s="38"/>
      <c r="J19" s="38"/>
      <c r="K19" s="53"/>
      <c r="L19" s="22">
        <f t="shared" si="0"/>
        <v>0</v>
      </c>
      <c r="M19" s="54" t="s">
        <v>174</v>
      </c>
      <c r="N19" s="2" t="s">
        <v>173</v>
      </c>
      <c r="O19" s="4"/>
      <c r="P19" s="113"/>
      <c r="Q19" s="113"/>
      <c r="R19" s="2" t="s">
        <v>176</v>
      </c>
      <c r="S19" s="2"/>
    </row>
  </sheetData>
  <pageMargins left="0.70866141732283472" right="0.70866141732283472" top="0.74803149606299213" bottom="0.74803149606299213" header="0.31496062992125984" footer="0.31496062992125984"/>
  <pageSetup paperSize="9" scale="36" fitToHeight="3" orientation="landscape" horizontalDpi="300" verticalDpi="300" r:id="rId1"/>
</worksheet>
</file>

<file path=xl/worksheets/sheet5.xml><?xml version="1.0" encoding="utf-8"?>
<worksheet xmlns="http://schemas.openxmlformats.org/spreadsheetml/2006/main" xmlns:r="http://schemas.openxmlformats.org/officeDocument/2006/relationships">
  <sheetPr>
    <pageSetUpPr fitToPage="1"/>
  </sheetPr>
  <dimension ref="A1:XFA17"/>
  <sheetViews>
    <sheetView topLeftCell="G1" zoomScaleNormal="100" workbookViewId="0">
      <selection activeCell="B1" sqref="B1:M17"/>
    </sheetView>
  </sheetViews>
  <sheetFormatPr defaultRowHeight="15"/>
  <cols>
    <col min="2" max="2" width="22.140625" style="5" bestFit="1" customWidth="1"/>
    <col min="3" max="3" width="19.85546875" style="5" customWidth="1"/>
    <col min="4" max="4" width="48.85546875" style="37" customWidth="1"/>
    <col min="5" max="5" width="15.7109375" style="31" bestFit="1" customWidth="1"/>
    <col min="6" max="6" width="11.5703125" style="32" bestFit="1" customWidth="1"/>
    <col min="7" max="7" width="9.42578125" style="32" customWidth="1"/>
    <col min="8" max="8" width="13.28515625" style="51" customWidth="1"/>
    <col min="9" max="9" width="10.42578125" style="51" bestFit="1" customWidth="1"/>
    <col min="10" max="10" width="10.140625" style="51" bestFit="1" customWidth="1"/>
    <col min="11" max="11" width="11" style="58" customWidth="1"/>
    <col min="12" max="12" width="17" style="33" customWidth="1"/>
    <col min="13" max="13" width="10.7109375" style="16" bestFit="1" customWidth="1"/>
    <col min="14" max="14" width="36.42578125" style="18" customWidth="1"/>
    <col min="15" max="15" width="65.7109375" style="18" customWidth="1"/>
    <col min="16" max="16" width="3.5703125" customWidth="1"/>
    <col min="17" max="17" width="2.5703125" customWidth="1"/>
    <col min="18" max="18" width="49.7109375" style="18" customWidth="1"/>
    <col min="19" max="19" width="36" style="18" customWidth="1"/>
  </cols>
  <sheetData>
    <row r="1" spans="1:16381" s="39" customFormat="1" ht="66.75" customHeight="1">
      <c r="B1" s="12"/>
      <c r="C1" s="12"/>
      <c r="D1" s="65" t="s">
        <v>426</v>
      </c>
      <c r="E1" s="12"/>
      <c r="F1" s="17"/>
      <c r="G1" s="17" t="s">
        <v>279</v>
      </c>
      <c r="H1" s="106">
        <v>0.25</v>
      </c>
      <c r="I1" s="106">
        <v>1.4</v>
      </c>
      <c r="J1" s="106">
        <v>0.95</v>
      </c>
      <c r="K1" s="17"/>
      <c r="L1" s="15"/>
      <c r="M1" s="122"/>
      <c r="N1" s="123" t="s">
        <v>282</v>
      </c>
      <c r="O1" s="124" t="s">
        <v>280</v>
      </c>
      <c r="R1" s="122" t="s">
        <v>427</v>
      </c>
      <c r="S1" s="122"/>
    </row>
    <row r="2" spans="1:16381" s="7" customFormat="1" ht="64.5" customHeight="1">
      <c r="B2" s="12" t="s">
        <v>0</v>
      </c>
      <c r="C2" s="12" t="s">
        <v>1</v>
      </c>
      <c r="D2" s="12" t="s">
        <v>2</v>
      </c>
      <c r="E2" s="12" t="s">
        <v>3</v>
      </c>
      <c r="F2" s="17" t="s">
        <v>7</v>
      </c>
      <c r="G2" s="17" t="s">
        <v>8</v>
      </c>
      <c r="H2" s="12" t="s">
        <v>9</v>
      </c>
      <c r="I2" s="12" t="s">
        <v>10</v>
      </c>
      <c r="J2" s="12" t="s">
        <v>11</v>
      </c>
      <c r="K2" s="17" t="s">
        <v>115</v>
      </c>
      <c r="L2" s="15" t="s">
        <v>6</v>
      </c>
      <c r="M2" s="14" t="s">
        <v>12</v>
      </c>
      <c r="N2" s="14" t="s">
        <v>4</v>
      </c>
      <c r="O2" s="14" t="s">
        <v>5</v>
      </c>
      <c r="R2" s="14" t="s">
        <v>112</v>
      </c>
      <c r="S2" s="14" t="s">
        <v>124</v>
      </c>
    </row>
    <row r="3" spans="1:16381" s="7" customFormat="1" ht="51">
      <c r="B3" s="10" t="s">
        <v>40</v>
      </c>
      <c r="C3" s="2" t="s">
        <v>25</v>
      </c>
      <c r="D3" s="2" t="s">
        <v>308</v>
      </c>
      <c r="E3" s="2" t="s">
        <v>41</v>
      </c>
      <c r="F3" s="53">
        <v>12500</v>
      </c>
      <c r="G3" s="53"/>
      <c r="H3" s="38">
        <f>6720*0.0036</f>
        <v>24.192</v>
      </c>
      <c r="I3" s="38"/>
      <c r="J3" s="38">
        <v>0</v>
      </c>
      <c r="K3" s="53"/>
      <c r="L3" s="22">
        <f t="shared" ref="L3:L14" si="0">J3*38.9*$J$1+I3*25.9*$I$1+H3*277.8*$H$1+K3-G3</f>
        <v>1680.1344000000001</v>
      </c>
      <c r="M3" s="26">
        <f t="shared" ref="M3:M14" si="1">F3/L3</f>
        <v>7.4398809999961903</v>
      </c>
      <c r="N3" s="4" t="s">
        <v>351</v>
      </c>
      <c r="O3" s="4" t="s">
        <v>208</v>
      </c>
      <c r="P3" s="108"/>
      <c r="Q3" s="108"/>
      <c r="R3" s="4" t="s">
        <v>247</v>
      </c>
      <c r="S3" s="4" t="s">
        <v>209</v>
      </c>
    </row>
    <row r="4" spans="1:16381" s="7" customFormat="1" ht="76.5">
      <c r="B4" s="11" t="s">
        <v>390</v>
      </c>
      <c r="C4" s="4" t="s">
        <v>25</v>
      </c>
      <c r="D4" s="4" t="s">
        <v>391</v>
      </c>
      <c r="E4" s="4" t="s">
        <v>27</v>
      </c>
      <c r="F4" s="21">
        <v>2000</v>
      </c>
      <c r="G4" s="21"/>
      <c r="H4" s="36">
        <f>4500*0.0036</f>
        <v>16.2</v>
      </c>
      <c r="I4" s="36"/>
      <c r="J4" s="36"/>
      <c r="K4" s="21"/>
      <c r="L4" s="22">
        <f t="shared" si="0"/>
        <v>1125.0899999999999</v>
      </c>
      <c r="M4" s="26">
        <f t="shared" si="1"/>
        <v>1.7776355669324233</v>
      </c>
      <c r="N4" s="4" t="s">
        <v>245</v>
      </c>
      <c r="O4" s="4" t="s">
        <v>246</v>
      </c>
      <c r="P4" s="108"/>
      <c r="Q4" s="108"/>
      <c r="R4" s="4" t="s">
        <v>243</v>
      </c>
      <c r="S4" s="4"/>
    </row>
    <row r="5" spans="1:16381" s="30" customFormat="1" ht="38.25">
      <c r="B5" s="11" t="s">
        <v>94</v>
      </c>
      <c r="C5" s="4" t="s">
        <v>25</v>
      </c>
      <c r="D5" s="4" t="s">
        <v>393</v>
      </c>
      <c r="E5" s="4" t="s">
        <v>27</v>
      </c>
      <c r="F5" s="21">
        <v>3540</v>
      </c>
      <c r="G5" s="34"/>
      <c r="H5" s="27">
        <f>1500*0.0036</f>
        <v>5.3999999999999995</v>
      </c>
      <c r="I5" s="27"/>
      <c r="J5" s="27"/>
      <c r="K5" s="34"/>
      <c r="L5" s="22">
        <f t="shared" si="0"/>
        <v>375.03</v>
      </c>
      <c r="M5" s="26">
        <f t="shared" si="1"/>
        <v>9.4392448604111685</v>
      </c>
      <c r="N5" s="4" t="s">
        <v>392</v>
      </c>
      <c r="O5" s="4" t="s">
        <v>394</v>
      </c>
      <c r="P5" s="108"/>
      <c r="Q5" s="108"/>
      <c r="R5" s="2" t="s">
        <v>395</v>
      </c>
      <c r="S5" s="4"/>
    </row>
    <row r="6" spans="1:16381" s="7" customFormat="1" ht="38.25">
      <c r="B6" s="10" t="s">
        <v>248</v>
      </c>
      <c r="C6" s="2" t="s">
        <v>25</v>
      </c>
      <c r="D6" s="2" t="s">
        <v>249</v>
      </c>
      <c r="E6" s="2" t="s">
        <v>250</v>
      </c>
      <c r="F6" s="53"/>
      <c r="G6" s="53"/>
      <c r="H6" s="38"/>
      <c r="I6" s="38"/>
      <c r="J6" s="38"/>
      <c r="K6" s="53"/>
      <c r="L6" s="22">
        <f t="shared" si="0"/>
        <v>0</v>
      </c>
      <c r="M6" s="38" t="s">
        <v>171</v>
      </c>
      <c r="N6" s="2" t="s">
        <v>251</v>
      </c>
      <c r="O6" s="2" t="s">
        <v>171</v>
      </c>
      <c r="P6" s="4"/>
      <c r="Q6" s="66"/>
      <c r="R6" s="4"/>
      <c r="S6" s="2" t="s">
        <v>252</v>
      </c>
    </row>
    <row r="7" spans="1:16381" s="7" customFormat="1" ht="72.75" customHeight="1">
      <c r="B7" s="11" t="s">
        <v>80</v>
      </c>
      <c r="C7" s="4" t="s">
        <v>25</v>
      </c>
      <c r="D7" s="4" t="s">
        <v>268</v>
      </c>
      <c r="E7" s="4" t="s">
        <v>27</v>
      </c>
      <c r="F7" s="21">
        <v>2800</v>
      </c>
      <c r="G7" s="21"/>
      <c r="H7" s="36">
        <v>8.6</v>
      </c>
      <c r="I7" s="36"/>
      <c r="J7" s="36">
        <v>0</v>
      </c>
      <c r="K7" s="21"/>
      <c r="L7" s="22">
        <f t="shared" si="0"/>
        <v>597.27</v>
      </c>
      <c r="M7" s="26">
        <f t="shared" si="1"/>
        <v>4.6879970532589956</v>
      </c>
      <c r="N7" s="4" t="s">
        <v>352</v>
      </c>
      <c r="O7" s="4" t="s">
        <v>353</v>
      </c>
      <c r="P7" s="108"/>
      <c r="Q7" s="108"/>
      <c r="R7" s="4" t="s">
        <v>189</v>
      </c>
      <c r="S7" s="4" t="s">
        <v>193</v>
      </c>
    </row>
    <row r="8" spans="1:16381" s="7" customFormat="1" ht="51">
      <c r="B8" s="11" t="s">
        <v>82</v>
      </c>
      <c r="C8" s="4" t="s">
        <v>25</v>
      </c>
      <c r="D8" s="4" t="s">
        <v>396</v>
      </c>
      <c r="E8" s="4" t="s">
        <v>27</v>
      </c>
      <c r="F8" s="21">
        <v>7700</v>
      </c>
      <c r="G8" s="21"/>
      <c r="H8" s="29">
        <f>11935*0.0036</f>
        <v>42.966000000000001</v>
      </c>
      <c r="I8" s="36"/>
      <c r="J8" s="36"/>
      <c r="K8" s="21"/>
      <c r="L8" s="22">
        <f t="shared" si="0"/>
        <v>2983.9887000000003</v>
      </c>
      <c r="M8" s="26">
        <f t="shared" si="1"/>
        <v>2.5804387261922268</v>
      </c>
      <c r="N8" s="2" t="s">
        <v>354</v>
      </c>
      <c r="O8" s="2" t="s">
        <v>191</v>
      </c>
      <c r="P8" s="108"/>
      <c r="Q8" s="108"/>
      <c r="R8" s="4" t="s">
        <v>293</v>
      </c>
      <c r="S8" s="4" t="s">
        <v>190</v>
      </c>
    </row>
    <row r="9" spans="1:16381" s="7" customFormat="1" ht="51">
      <c r="B9" s="11" t="s">
        <v>211</v>
      </c>
      <c r="C9" s="4" t="s">
        <v>25</v>
      </c>
      <c r="D9" s="4" t="s">
        <v>397</v>
      </c>
      <c r="E9" s="4" t="s">
        <v>27</v>
      </c>
      <c r="F9" s="21">
        <f>400*70</f>
        <v>28000</v>
      </c>
      <c r="G9" s="21"/>
      <c r="H9" s="29">
        <f>6000*0.0036</f>
        <v>21.599999999999998</v>
      </c>
      <c r="I9" s="36"/>
      <c r="J9" s="36"/>
      <c r="K9" s="21"/>
      <c r="L9" s="22">
        <f t="shared" si="0"/>
        <v>1500.12</v>
      </c>
      <c r="M9" s="26">
        <f t="shared" si="1"/>
        <v>18.665173452790444</v>
      </c>
      <c r="N9" s="2" t="s">
        <v>212</v>
      </c>
      <c r="O9" s="2" t="s">
        <v>355</v>
      </c>
      <c r="P9" s="108"/>
      <c r="Q9" s="108"/>
      <c r="R9" s="4" t="s">
        <v>269</v>
      </c>
      <c r="S9" s="4"/>
    </row>
    <row r="10" spans="1:16381" s="7" customFormat="1" ht="63.75">
      <c r="B10" s="11" t="s">
        <v>78</v>
      </c>
      <c r="C10" s="4" t="s">
        <v>25</v>
      </c>
      <c r="D10" s="4" t="s">
        <v>79</v>
      </c>
      <c r="E10" s="4" t="s">
        <v>91</v>
      </c>
      <c r="F10" s="21">
        <v>75000</v>
      </c>
      <c r="G10" s="21"/>
      <c r="H10" s="36">
        <f>60000*0.0036</f>
        <v>216</v>
      </c>
      <c r="I10" s="36"/>
      <c r="J10" s="36"/>
      <c r="K10" s="21"/>
      <c r="L10" s="22">
        <f t="shared" si="0"/>
        <v>15001.2</v>
      </c>
      <c r="M10" s="26">
        <f t="shared" si="1"/>
        <v>4.9996000319974403</v>
      </c>
      <c r="N10" s="2" t="s">
        <v>356</v>
      </c>
      <c r="O10" s="2" t="s">
        <v>357</v>
      </c>
      <c r="P10" s="108"/>
      <c r="Q10" s="108"/>
      <c r="R10" s="4" t="s">
        <v>271</v>
      </c>
      <c r="S10" s="4"/>
    </row>
    <row r="11" spans="1:16381" s="7" customFormat="1" ht="81.75" customHeight="1">
      <c r="B11" s="11" t="s">
        <v>74</v>
      </c>
      <c r="C11" s="4" t="s">
        <v>25</v>
      </c>
      <c r="D11" s="4" t="s">
        <v>75</v>
      </c>
      <c r="E11" s="4" t="s">
        <v>178</v>
      </c>
      <c r="F11" s="34">
        <f>400*33*2</f>
        <v>26400</v>
      </c>
      <c r="G11" s="34"/>
      <c r="H11" s="35">
        <f>-26.4*8*7*25*0.0036</f>
        <v>-133.05599999999998</v>
      </c>
      <c r="I11" s="27">
        <f>0.32*8*7*25</f>
        <v>448.00000000000006</v>
      </c>
      <c r="J11" s="27"/>
      <c r="K11" s="34">
        <v>550</v>
      </c>
      <c r="L11" s="22">
        <f t="shared" si="0"/>
        <v>7553.7407999999996</v>
      </c>
      <c r="M11" s="26">
        <f t="shared" si="1"/>
        <v>3.4949570946358128</v>
      </c>
      <c r="N11" s="2" t="s">
        <v>270</v>
      </c>
      <c r="O11" s="2" t="s">
        <v>358</v>
      </c>
      <c r="P11" s="108"/>
      <c r="Q11" s="108"/>
      <c r="R11" s="4" t="s">
        <v>359</v>
      </c>
      <c r="S11" s="4"/>
    </row>
    <row r="12" spans="1:16381" s="7" customFormat="1" ht="63.75">
      <c r="B12" s="11" t="s">
        <v>195</v>
      </c>
      <c r="C12" s="4" t="s">
        <v>25</v>
      </c>
      <c r="D12" s="4" t="s">
        <v>398</v>
      </c>
      <c r="E12" s="4" t="s">
        <v>39</v>
      </c>
      <c r="F12" s="21">
        <f>4000*2</f>
        <v>8000</v>
      </c>
      <c r="G12" s="21"/>
      <c r="H12" s="36">
        <f>4*20*30*0.0036</f>
        <v>8.64</v>
      </c>
      <c r="I12" s="36"/>
      <c r="J12" s="36"/>
      <c r="K12" s="21"/>
      <c r="L12" s="22">
        <f t="shared" si="0"/>
        <v>600.04800000000012</v>
      </c>
      <c r="M12" s="26">
        <f t="shared" si="1"/>
        <v>13.332266751993171</v>
      </c>
      <c r="N12" s="2" t="s">
        <v>360</v>
      </c>
      <c r="O12" s="2" t="s">
        <v>361</v>
      </c>
      <c r="P12" s="108"/>
      <c r="Q12" s="108"/>
      <c r="R12" s="109" t="s">
        <v>362</v>
      </c>
      <c r="S12" s="4"/>
    </row>
    <row r="13" spans="1:16381" s="7" customFormat="1" ht="51">
      <c r="A13"/>
      <c r="B13" s="60" t="s">
        <v>273</v>
      </c>
      <c r="C13" s="61" t="s">
        <v>25</v>
      </c>
      <c r="D13" s="61" t="s">
        <v>399</v>
      </c>
      <c r="E13" s="61" t="s">
        <v>27</v>
      </c>
      <c r="F13" s="101">
        <v>75000</v>
      </c>
      <c r="G13" s="50"/>
      <c r="H13" s="50">
        <v>65</v>
      </c>
      <c r="I13" s="50"/>
      <c r="J13" s="50"/>
      <c r="K13" s="50">
        <v>0</v>
      </c>
      <c r="L13" s="22">
        <f t="shared" si="0"/>
        <v>4514.25</v>
      </c>
      <c r="M13" s="26">
        <f t="shared" si="1"/>
        <v>16.61405549094534</v>
      </c>
      <c r="N13" s="109" t="s">
        <v>274</v>
      </c>
      <c r="O13" s="109" t="s">
        <v>275</v>
      </c>
      <c r="P13" s="109"/>
      <c r="Q13" s="119"/>
      <c r="R13" s="4" t="s">
        <v>192</v>
      </c>
      <c r="S13" s="109" t="s">
        <v>276</v>
      </c>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c r="AMK13"/>
      <c r="AML13"/>
      <c r="AMM13"/>
      <c r="AMN13"/>
      <c r="AMO13"/>
      <c r="AMP13"/>
      <c r="AMQ13"/>
      <c r="AMR13"/>
      <c r="AMS13"/>
      <c r="AMT13"/>
      <c r="AMU13"/>
      <c r="AMV13"/>
      <c r="AMW13"/>
      <c r="AMX13"/>
      <c r="AMY13"/>
      <c r="AMZ13"/>
      <c r="ANA13"/>
      <c r="ANB13"/>
      <c r="ANC13"/>
      <c r="AND13"/>
      <c r="ANE13"/>
      <c r="ANF13"/>
      <c r="ANG13"/>
      <c r="ANH13"/>
      <c r="ANI13"/>
      <c r="ANJ13"/>
      <c r="ANK13"/>
      <c r="ANL13"/>
      <c r="ANM13"/>
      <c r="ANN13"/>
      <c r="ANO13"/>
      <c r="ANP13"/>
      <c r="ANQ13"/>
      <c r="ANR13"/>
      <c r="ANS13"/>
      <c r="ANT13"/>
      <c r="ANU13"/>
      <c r="ANV13"/>
      <c r="ANW13"/>
      <c r="ANX13"/>
      <c r="ANY13"/>
      <c r="ANZ13"/>
      <c r="AOA13"/>
      <c r="AOB13"/>
      <c r="AOC13"/>
      <c r="AOD13"/>
      <c r="AOE13"/>
      <c r="AOF13"/>
      <c r="AOG13"/>
      <c r="AOH13"/>
      <c r="AOI13"/>
      <c r="AOJ13"/>
      <c r="AOK13"/>
      <c r="AOL13"/>
      <c r="AOM13"/>
      <c r="AON13"/>
      <c r="AOO13"/>
      <c r="AOP13"/>
      <c r="AOQ13"/>
      <c r="AOR13"/>
      <c r="AOS13"/>
      <c r="AOT13"/>
      <c r="AOU13"/>
      <c r="AOV13"/>
      <c r="AOW13"/>
      <c r="AOX13"/>
      <c r="AOY13"/>
      <c r="AOZ13"/>
      <c r="APA13"/>
      <c r="APB13"/>
      <c r="APC13"/>
      <c r="APD13"/>
      <c r="APE13"/>
      <c r="APF13"/>
      <c r="APG13"/>
      <c r="APH13"/>
      <c r="API13"/>
      <c r="APJ13"/>
      <c r="APK13"/>
      <c r="APL13"/>
      <c r="APM13"/>
      <c r="APN13"/>
      <c r="APO13"/>
      <c r="APP13"/>
      <c r="APQ13"/>
      <c r="APR13"/>
      <c r="APS13"/>
      <c r="APT13"/>
      <c r="APU13"/>
      <c r="APV13"/>
      <c r="APW13"/>
      <c r="APX13"/>
      <c r="APY13"/>
      <c r="APZ13"/>
      <c r="AQA13"/>
      <c r="AQB13"/>
      <c r="AQC13"/>
      <c r="AQD13"/>
      <c r="AQE13"/>
      <c r="AQF13"/>
      <c r="AQG13"/>
      <c r="AQH13"/>
      <c r="AQI13"/>
      <c r="AQJ13"/>
      <c r="AQK13"/>
      <c r="AQL13"/>
      <c r="AQM13"/>
      <c r="AQN13"/>
      <c r="AQO13"/>
      <c r="AQP13"/>
      <c r="AQQ13"/>
      <c r="AQR13"/>
      <c r="AQS13"/>
      <c r="AQT13"/>
      <c r="AQU13"/>
      <c r="AQV13"/>
      <c r="AQW13"/>
      <c r="AQX13"/>
      <c r="AQY13"/>
      <c r="AQZ13"/>
      <c r="ARA13"/>
      <c r="ARB13"/>
      <c r="ARC13"/>
      <c r="ARD13"/>
      <c r="ARE13"/>
      <c r="ARF13"/>
      <c r="ARG13"/>
      <c r="ARH13"/>
      <c r="ARI13"/>
      <c r="ARJ13"/>
      <c r="ARK13"/>
      <c r="ARL13"/>
      <c r="ARM13"/>
      <c r="ARN13"/>
      <c r="ARO13"/>
      <c r="ARP13"/>
      <c r="ARQ13"/>
      <c r="ARR13"/>
      <c r="ARS13"/>
      <c r="ART13"/>
      <c r="ARU13"/>
      <c r="ARV13"/>
      <c r="ARW13"/>
      <c r="ARX13"/>
      <c r="ARY13"/>
      <c r="ARZ13"/>
      <c r="ASA13"/>
      <c r="ASB13"/>
      <c r="ASC13"/>
      <c r="ASD13"/>
      <c r="ASE13"/>
      <c r="ASF13"/>
      <c r="ASG13"/>
      <c r="ASH13"/>
      <c r="ASI13"/>
      <c r="ASJ13"/>
      <c r="ASK13"/>
      <c r="ASL13"/>
      <c r="ASM13"/>
      <c r="ASN13"/>
      <c r="ASO13"/>
      <c r="ASP13"/>
      <c r="ASQ13"/>
      <c r="ASR13"/>
      <c r="ASS13"/>
      <c r="AST13"/>
      <c r="ASU13"/>
      <c r="ASV13"/>
      <c r="ASW13"/>
      <c r="ASX13"/>
      <c r="ASY13"/>
      <c r="ASZ13"/>
      <c r="ATA13"/>
      <c r="ATB13"/>
      <c r="ATC13"/>
      <c r="ATD13"/>
      <c r="ATE13"/>
      <c r="ATF13"/>
      <c r="ATG13"/>
      <c r="ATH13"/>
      <c r="ATI13"/>
      <c r="ATJ13"/>
      <c r="ATK13"/>
      <c r="ATL13"/>
      <c r="ATM13"/>
      <c r="ATN13"/>
      <c r="ATO13"/>
      <c r="ATP13"/>
      <c r="ATQ13"/>
      <c r="ATR13"/>
      <c r="ATS13"/>
      <c r="ATT13"/>
      <c r="ATU13"/>
      <c r="ATV13"/>
      <c r="ATW13"/>
      <c r="ATX13"/>
      <c r="ATY13"/>
      <c r="ATZ13"/>
      <c r="AUA13"/>
      <c r="AUB13"/>
      <c r="AUC13"/>
      <c r="AUD13"/>
      <c r="AUE13"/>
      <c r="AUF13"/>
      <c r="AUG13"/>
      <c r="AUH13"/>
      <c r="AUI13"/>
      <c r="AUJ13"/>
      <c r="AUK13"/>
      <c r="AUL13"/>
      <c r="AUM13"/>
      <c r="AUN13"/>
      <c r="AUO13"/>
      <c r="AUP13"/>
      <c r="AUQ13"/>
      <c r="AUR13"/>
      <c r="AUS13"/>
      <c r="AUT13"/>
      <c r="AUU13"/>
      <c r="AUV13"/>
      <c r="AUW13"/>
      <c r="AUX13"/>
      <c r="AUY13"/>
      <c r="AUZ13"/>
      <c r="AVA13"/>
      <c r="AVB13"/>
      <c r="AVC13"/>
      <c r="AVD13"/>
      <c r="AVE13"/>
      <c r="AVF13"/>
      <c r="AVG13"/>
      <c r="AVH13"/>
      <c r="AVI13"/>
      <c r="AVJ13"/>
      <c r="AVK13"/>
      <c r="AVL13"/>
      <c r="AVM13"/>
      <c r="AVN13"/>
      <c r="AVO13"/>
      <c r="AVP13"/>
      <c r="AVQ13"/>
      <c r="AVR13"/>
      <c r="AVS13"/>
      <c r="AVT13"/>
      <c r="AVU13"/>
      <c r="AVV13"/>
      <c r="AVW13"/>
      <c r="AVX13"/>
      <c r="AVY13"/>
      <c r="AVZ13"/>
      <c r="AWA13"/>
      <c r="AWB13"/>
      <c r="AWC13"/>
      <c r="AWD13"/>
      <c r="AWE13"/>
      <c r="AWF13"/>
      <c r="AWG13"/>
      <c r="AWH13"/>
      <c r="AWI13"/>
      <c r="AWJ13"/>
      <c r="AWK13"/>
      <c r="AWL13"/>
      <c r="AWM13"/>
      <c r="AWN13"/>
      <c r="AWO13"/>
      <c r="AWP13"/>
      <c r="AWQ13"/>
      <c r="AWR13"/>
      <c r="AWS13"/>
      <c r="AWT13"/>
      <c r="AWU13"/>
      <c r="AWV13"/>
      <c r="AWW13"/>
      <c r="AWX13"/>
      <c r="AWY13"/>
      <c r="AWZ13"/>
      <c r="AXA13"/>
      <c r="AXB13"/>
      <c r="AXC13"/>
      <c r="AXD13"/>
      <c r="AXE13"/>
      <c r="AXF13"/>
      <c r="AXG13"/>
      <c r="AXH13"/>
      <c r="AXI13"/>
      <c r="AXJ13"/>
      <c r="AXK13"/>
      <c r="AXL13"/>
      <c r="AXM13"/>
      <c r="AXN13"/>
      <c r="AXO13"/>
      <c r="AXP13"/>
      <c r="AXQ13"/>
      <c r="AXR13"/>
      <c r="AXS13"/>
      <c r="AXT13"/>
      <c r="AXU13"/>
      <c r="AXV13"/>
      <c r="AXW13"/>
      <c r="AXX13"/>
      <c r="AXY13"/>
      <c r="AXZ13"/>
      <c r="AYA13"/>
      <c r="AYB13"/>
      <c r="AYC13"/>
      <c r="AYD13"/>
      <c r="AYE13"/>
      <c r="AYF13"/>
      <c r="AYG13"/>
      <c r="AYH13"/>
      <c r="AYI13"/>
      <c r="AYJ13"/>
      <c r="AYK13"/>
      <c r="AYL13"/>
      <c r="AYM13"/>
      <c r="AYN13"/>
      <c r="AYO13"/>
      <c r="AYP13"/>
      <c r="AYQ13"/>
      <c r="AYR13"/>
      <c r="AYS13"/>
      <c r="AYT13"/>
      <c r="AYU13"/>
      <c r="AYV13"/>
      <c r="AYW13"/>
      <c r="AYX13"/>
      <c r="AYY13"/>
      <c r="AYZ13"/>
      <c r="AZA13"/>
      <c r="AZB13"/>
      <c r="AZC13"/>
      <c r="AZD13"/>
      <c r="AZE13"/>
      <c r="AZF13"/>
      <c r="AZG13"/>
      <c r="AZH13"/>
      <c r="AZI13"/>
      <c r="AZJ13"/>
      <c r="AZK13"/>
      <c r="AZL13"/>
      <c r="AZM13"/>
      <c r="AZN13"/>
      <c r="AZO13"/>
      <c r="AZP13"/>
      <c r="AZQ13"/>
      <c r="AZR13"/>
      <c r="AZS13"/>
      <c r="AZT13"/>
      <c r="AZU13"/>
      <c r="AZV13"/>
      <c r="AZW13"/>
      <c r="AZX13"/>
      <c r="AZY13"/>
      <c r="AZZ13"/>
      <c r="BAA13"/>
      <c r="BAB13"/>
      <c r="BAC13"/>
      <c r="BAD13"/>
      <c r="BAE13"/>
      <c r="BAF13"/>
      <c r="BAG13"/>
      <c r="BAH13"/>
      <c r="BAI13"/>
      <c r="BAJ13"/>
      <c r="BAK13"/>
      <c r="BAL13"/>
      <c r="BAM13"/>
      <c r="BAN13"/>
      <c r="BAO13"/>
      <c r="BAP13"/>
      <c r="BAQ13"/>
      <c r="BAR13"/>
      <c r="BAS13"/>
      <c r="BAT13"/>
      <c r="BAU13"/>
      <c r="BAV13"/>
      <c r="BAW13"/>
      <c r="BAX13"/>
      <c r="BAY13"/>
      <c r="BAZ13"/>
      <c r="BBA13"/>
      <c r="BBB13"/>
      <c r="BBC13"/>
      <c r="BBD13"/>
      <c r="BBE13"/>
      <c r="BBF13"/>
      <c r="BBG13"/>
      <c r="BBH13"/>
      <c r="BBI13"/>
      <c r="BBJ13"/>
      <c r="BBK13"/>
      <c r="BBL13"/>
      <c r="BBM13"/>
      <c r="BBN13"/>
      <c r="BBO13"/>
      <c r="BBP13"/>
      <c r="BBQ13"/>
      <c r="BBR13"/>
      <c r="BBS13"/>
      <c r="BBT13"/>
      <c r="BBU13"/>
      <c r="BBV13"/>
      <c r="BBW13"/>
      <c r="BBX13"/>
      <c r="BBY13"/>
      <c r="BBZ13"/>
      <c r="BCA13"/>
      <c r="BCB13"/>
      <c r="BCC13"/>
      <c r="BCD13"/>
      <c r="BCE13"/>
      <c r="BCF13"/>
      <c r="BCG13"/>
      <c r="BCH13"/>
      <c r="BCI13"/>
      <c r="BCJ13"/>
      <c r="BCK13"/>
      <c r="BCL13"/>
      <c r="BCM13"/>
      <c r="BCN13"/>
      <c r="BCO13"/>
      <c r="BCP13"/>
      <c r="BCQ13"/>
      <c r="BCR13"/>
      <c r="BCS13"/>
      <c r="BCT13"/>
      <c r="BCU13"/>
      <c r="BCV13"/>
      <c r="BCW13"/>
      <c r="BCX13"/>
      <c r="BCY13"/>
      <c r="BCZ13"/>
      <c r="BDA13"/>
      <c r="BDB13"/>
      <c r="BDC13"/>
      <c r="BDD13"/>
      <c r="BDE13"/>
      <c r="BDF13"/>
      <c r="BDG13"/>
      <c r="BDH13"/>
      <c r="BDI13"/>
      <c r="BDJ13"/>
      <c r="BDK13"/>
      <c r="BDL13"/>
      <c r="BDM13"/>
      <c r="BDN13"/>
      <c r="BDO13"/>
      <c r="BDP13"/>
      <c r="BDQ13"/>
      <c r="BDR13"/>
      <c r="BDS13"/>
      <c r="BDT13"/>
      <c r="BDU13"/>
      <c r="BDV13"/>
      <c r="BDW13"/>
      <c r="BDX13"/>
      <c r="BDY13"/>
      <c r="BDZ13"/>
      <c r="BEA13"/>
      <c r="BEB13"/>
      <c r="BEC13"/>
      <c r="BED13"/>
      <c r="BEE13"/>
      <c r="BEF13"/>
      <c r="BEG13"/>
      <c r="BEH13"/>
      <c r="BEI13"/>
      <c r="BEJ13"/>
      <c r="BEK13"/>
      <c r="BEL13"/>
      <c r="BEM13"/>
      <c r="BEN13"/>
      <c r="BEO13"/>
      <c r="BEP13"/>
      <c r="BEQ13"/>
      <c r="BER13"/>
      <c r="BES13"/>
      <c r="BET13"/>
      <c r="BEU13"/>
      <c r="BEV13"/>
      <c r="BEW13"/>
      <c r="BEX13"/>
      <c r="BEY13"/>
      <c r="BEZ13"/>
      <c r="BFA13"/>
      <c r="BFB13"/>
      <c r="BFC13"/>
      <c r="BFD13"/>
      <c r="BFE13"/>
      <c r="BFF13"/>
      <c r="BFG13"/>
      <c r="BFH13"/>
      <c r="BFI13"/>
      <c r="BFJ13"/>
      <c r="BFK13"/>
      <c r="BFL13"/>
      <c r="BFM13"/>
      <c r="BFN13"/>
      <c r="BFO13"/>
      <c r="BFP13"/>
      <c r="BFQ13"/>
      <c r="BFR13"/>
      <c r="BFS13"/>
      <c r="BFT13"/>
      <c r="BFU13"/>
      <c r="BFV13"/>
      <c r="BFW13"/>
      <c r="BFX13"/>
      <c r="BFY13"/>
      <c r="BFZ13"/>
      <c r="BGA13"/>
      <c r="BGB13"/>
      <c r="BGC13"/>
      <c r="BGD13"/>
      <c r="BGE13"/>
      <c r="BGF13"/>
      <c r="BGG13"/>
      <c r="BGH13"/>
      <c r="BGI13"/>
      <c r="BGJ13"/>
      <c r="BGK13"/>
      <c r="BGL13"/>
      <c r="BGM13"/>
      <c r="BGN13"/>
      <c r="BGO13"/>
      <c r="BGP13"/>
      <c r="BGQ13"/>
      <c r="BGR13"/>
      <c r="BGS13"/>
      <c r="BGT13"/>
      <c r="BGU13"/>
      <c r="BGV13"/>
      <c r="BGW13"/>
      <c r="BGX13"/>
      <c r="BGY13"/>
      <c r="BGZ13"/>
      <c r="BHA13"/>
      <c r="BHB13"/>
      <c r="BHC13"/>
      <c r="BHD13"/>
      <c r="BHE13"/>
      <c r="BHF13"/>
      <c r="BHG13"/>
      <c r="BHH13"/>
      <c r="BHI13"/>
      <c r="BHJ13"/>
      <c r="BHK13"/>
      <c r="BHL13"/>
      <c r="BHM13"/>
      <c r="BHN13"/>
      <c r="BHO13"/>
      <c r="BHP13"/>
      <c r="BHQ13"/>
      <c r="BHR13"/>
      <c r="BHS13"/>
      <c r="BHT13"/>
      <c r="BHU13"/>
      <c r="BHV13"/>
      <c r="BHW13"/>
      <c r="BHX13"/>
      <c r="BHY13"/>
      <c r="BHZ13"/>
      <c r="BIA13"/>
      <c r="BIB13"/>
      <c r="BIC13"/>
      <c r="BID13"/>
      <c r="BIE13"/>
      <c r="BIF13"/>
      <c r="BIG13"/>
      <c r="BIH13"/>
      <c r="BII13"/>
      <c r="BIJ13"/>
      <c r="BIK13"/>
      <c r="BIL13"/>
      <c r="BIM13"/>
      <c r="BIN13"/>
      <c r="BIO13"/>
      <c r="BIP13"/>
      <c r="BIQ13"/>
      <c r="BIR13"/>
      <c r="BIS13"/>
      <c r="BIT13"/>
      <c r="BIU13"/>
      <c r="BIV13"/>
      <c r="BIW13"/>
      <c r="BIX13"/>
      <c r="BIY13"/>
      <c r="BIZ13"/>
      <c r="BJA13"/>
      <c r="BJB13"/>
      <c r="BJC13"/>
      <c r="BJD13"/>
      <c r="BJE13"/>
      <c r="BJF13"/>
      <c r="BJG13"/>
      <c r="BJH13"/>
      <c r="BJI13"/>
      <c r="BJJ13"/>
      <c r="BJK13"/>
      <c r="BJL13"/>
      <c r="BJM13"/>
      <c r="BJN13"/>
      <c r="BJO13"/>
      <c r="BJP13"/>
      <c r="BJQ13"/>
      <c r="BJR13"/>
      <c r="BJS13"/>
      <c r="BJT13"/>
      <c r="BJU13"/>
      <c r="BJV13"/>
      <c r="BJW13"/>
      <c r="BJX13"/>
      <c r="BJY13"/>
      <c r="BJZ13"/>
      <c r="BKA13"/>
      <c r="BKB13"/>
      <c r="BKC13"/>
      <c r="BKD13"/>
      <c r="BKE13"/>
      <c r="BKF13"/>
      <c r="BKG13"/>
      <c r="BKH13"/>
      <c r="BKI13"/>
      <c r="BKJ13"/>
      <c r="BKK13"/>
      <c r="BKL13"/>
      <c r="BKM13"/>
      <c r="BKN13"/>
      <c r="BKO13"/>
      <c r="BKP13"/>
      <c r="BKQ13"/>
      <c r="BKR13"/>
      <c r="BKS13"/>
      <c r="BKT13"/>
      <c r="BKU13"/>
      <c r="BKV13"/>
      <c r="BKW13"/>
      <c r="BKX13"/>
      <c r="BKY13"/>
      <c r="BKZ13"/>
      <c r="BLA13"/>
      <c r="BLB13"/>
      <c r="BLC13"/>
      <c r="BLD13"/>
      <c r="BLE13"/>
      <c r="BLF13"/>
      <c r="BLG13"/>
      <c r="BLH13"/>
      <c r="BLI13"/>
      <c r="BLJ13"/>
      <c r="BLK13"/>
      <c r="BLL13"/>
      <c r="BLM13"/>
      <c r="BLN13"/>
      <c r="BLO13"/>
      <c r="BLP13"/>
      <c r="BLQ13"/>
      <c r="BLR13"/>
      <c r="BLS13"/>
      <c r="BLT13"/>
      <c r="BLU13"/>
      <c r="BLV13"/>
      <c r="BLW13"/>
      <c r="BLX13"/>
      <c r="BLY13"/>
      <c r="BLZ13"/>
      <c r="BMA13"/>
      <c r="BMB13"/>
      <c r="BMC13"/>
      <c r="BMD13"/>
      <c r="BME13"/>
      <c r="BMF13"/>
      <c r="BMG13"/>
      <c r="BMH13"/>
      <c r="BMI13"/>
      <c r="BMJ13"/>
      <c r="BMK13"/>
      <c r="BML13"/>
      <c r="BMM13"/>
      <c r="BMN13"/>
      <c r="BMO13"/>
      <c r="BMP13"/>
      <c r="BMQ13"/>
      <c r="BMR13"/>
      <c r="BMS13"/>
      <c r="BMT13"/>
      <c r="BMU13"/>
      <c r="BMV13"/>
      <c r="BMW13"/>
      <c r="BMX13"/>
      <c r="BMY13"/>
      <c r="BMZ13"/>
      <c r="BNA13"/>
      <c r="BNB13"/>
      <c r="BNC13"/>
      <c r="BND13"/>
      <c r="BNE13"/>
      <c r="BNF13"/>
      <c r="BNG13"/>
      <c r="BNH13"/>
      <c r="BNI13"/>
      <c r="BNJ13"/>
      <c r="BNK13"/>
      <c r="BNL13"/>
      <c r="BNM13"/>
      <c r="BNN13"/>
      <c r="BNO13"/>
      <c r="BNP13"/>
      <c r="BNQ13"/>
      <c r="BNR13"/>
      <c r="BNS13"/>
      <c r="BNT13"/>
      <c r="BNU13"/>
      <c r="BNV13"/>
      <c r="BNW13"/>
      <c r="BNX13"/>
      <c r="BNY13"/>
      <c r="BNZ13"/>
      <c r="BOA13"/>
      <c r="BOB13"/>
      <c r="BOC13"/>
      <c r="BOD13"/>
      <c r="BOE13"/>
      <c r="BOF13"/>
      <c r="BOG13"/>
      <c r="BOH13"/>
      <c r="BOI13"/>
      <c r="BOJ13"/>
      <c r="BOK13"/>
      <c r="BOL13"/>
      <c r="BOM13"/>
      <c r="BON13"/>
      <c r="BOO13"/>
      <c r="BOP13"/>
      <c r="BOQ13"/>
      <c r="BOR13"/>
      <c r="BOS13"/>
      <c r="BOT13"/>
      <c r="BOU13"/>
      <c r="BOV13"/>
      <c r="BOW13"/>
      <c r="BOX13"/>
      <c r="BOY13"/>
      <c r="BOZ13"/>
      <c r="BPA13"/>
      <c r="BPB13"/>
      <c r="BPC13"/>
      <c r="BPD13"/>
      <c r="BPE13"/>
      <c r="BPF13"/>
      <c r="BPG13"/>
      <c r="BPH13"/>
      <c r="BPI13"/>
      <c r="BPJ13"/>
      <c r="BPK13"/>
      <c r="BPL13"/>
      <c r="BPM13"/>
      <c r="BPN13"/>
      <c r="BPO13"/>
      <c r="BPP13"/>
      <c r="BPQ13"/>
      <c r="BPR13"/>
      <c r="BPS13"/>
      <c r="BPT13"/>
      <c r="BPU13"/>
      <c r="BPV13"/>
      <c r="BPW13"/>
      <c r="BPX13"/>
      <c r="BPY13"/>
      <c r="BPZ13"/>
      <c r="BQA13"/>
      <c r="BQB13"/>
      <c r="BQC13"/>
      <c r="BQD13"/>
      <c r="BQE13"/>
      <c r="BQF13"/>
      <c r="BQG13"/>
      <c r="BQH13"/>
      <c r="BQI13"/>
      <c r="BQJ13"/>
      <c r="BQK13"/>
      <c r="BQL13"/>
      <c r="BQM13"/>
      <c r="BQN13"/>
      <c r="BQO13"/>
      <c r="BQP13"/>
      <c r="BQQ13"/>
      <c r="BQR13"/>
      <c r="BQS13"/>
      <c r="BQT13"/>
      <c r="BQU13"/>
      <c r="BQV13"/>
      <c r="BQW13"/>
      <c r="BQX13"/>
      <c r="BQY13"/>
      <c r="BQZ13"/>
      <c r="BRA13"/>
      <c r="BRB13"/>
      <c r="BRC13"/>
      <c r="BRD13"/>
      <c r="BRE13"/>
      <c r="BRF13"/>
      <c r="BRG13"/>
      <c r="BRH13"/>
      <c r="BRI13"/>
      <c r="BRJ13"/>
      <c r="BRK13"/>
      <c r="BRL13"/>
      <c r="BRM13"/>
      <c r="BRN13"/>
      <c r="BRO13"/>
      <c r="BRP13"/>
      <c r="BRQ13"/>
      <c r="BRR13"/>
      <c r="BRS13"/>
      <c r="BRT13"/>
      <c r="BRU13"/>
      <c r="BRV13"/>
      <c r="BRW13"/>
      <c r="BRX13"/>
      <c r="BRY13"/>
      <c r="BRZ13"/>
      <c r="BSA13"/>
      <c r="BSB13"/>
      <c r="BSC13"/>
      <c r="BSD13"/>
      <c r="BSE13"/>
      <c r="BSF13"/>
      <c r="BSG13"/>
      <c r="BSH13"/>
      <c r="BSI13"/>
      <c r="BSJ13"/>
      <c r="BSK13"/>
      <c r="BSL13"/>
      <c r="BSM13"/>
      <c r="BSN13"/>
      <c r="BSO13"/>
      <c r="BSP13"/>
      <c r="BSQ13"/>
      <c r="BSR13"/>
      <c r="BSS13"/>
      <c r="BST13"/>
      <c r="BSU13"/>
      <c r="BSV13"/>
      <c r="BSW13"/>
      <c r="BSX13"/>
      <c r="BSY13"/>
      <c r="BSZ13"/>
      <c r="BTA13"/>
      <c r="BTB13"/>
      <c r="BTC13"/>
      <c r="BTD13"/>
      <c r="BTE13"/>
      <c r="BTF13"/>
      <c r="BTG13"/>
      <c r="BTH13"/>
      <c r="BTI13"/>
      <c r="BTJ13"/>
      <c r="BTK13"/>
      <c r="BTL13"/>
      <c r="BTM13"/>
      <c r="BTN13"/>
      <c r="BTO13"/>
      <c r="BTP13"/>
      <c r="BTQ13"/>
      <c r="BTR13"/>
      <c r="BTS13"/>
      <c r="BTT13"/>
      <c r="BTU13"/>
      <c r="BTV13"/>
      <c r="BTW13"/>
      <c r="BTX13"/>
      <c r="BTY13"/>
      <c r="BTZ13"/>
      <c r="BUA13"/>
      <c r="BUB13"/>
      <c r="BUC13"/>
      <c r="BUD13"/>
      <c r="BUE13"/>
      <c r="BUF13"/>
      <c r="BUG13"/>
      <c r="BUH13"/>
      <c r="BUI13"/>
      <c r="BUJ13"/>
      <c r="BUK13"/>
      <c r="BUL13"/>
      <c r="BUM13"/>
      <c r="BUN13"/>
      <c r="BUO13"/>
      <c r="BUP13"/>
      <c r="BUQ13"/>
      <c r="BUR13"/>
      <c r="BUS13"/>
      <c r="BUT13"/>
      <c r="BUU13"/>
      <c r="BUV13"/>
      <c r="BUW13"/>
      <c r="BUX13"/>
      <c r="BUY13"/>
      <c r="BUZ13"/>
      <c r="BVA13"/>
      <c r="BVB13"/>
      <c r="BVC13"/>
      <c r="BVD13"/>
      <c r="BVE13"/>
      <c r="BVF13"/>
      <c r="BVG13"/>
      <c r="BVH13"/>
      <c r="BVI13"/>
      <c r="BVJ13"/>
      <c r="BVK13"/>
      <c r="BVL13"/>
      <c r="BVM13"/>
      <c r="BVN13"/>
      <c r="BVO13"/>
      <c r="BVP13"/>
      <c r="BVQ13"/>
      <c r="BVR13"/>
      <c r="BVS13"/>
      <c r="BVT13"/>
      <c r="BVU13"/>
      <c r="BVV13"/>
      <c r="BVW13"/>
      <c r="BVX13"/>
      <c r="BVY13"/>
      <c r="BVZ13"/>
      <c r="BWA13"/>
      <c r="BWB13"/>
      <c r="BWC13"/>
      <c r="BWD13"/>
      <c r="BWE13"/>
      <c r="BWF13"/>
      <c r="BWG13"/>
      <c r="BWH13"/>
      <c r="BWI13"/>
      <c r="BWJ13"/>
      <c r="BWK13"/>
      <c r="BWL13"/>
      <c r="BWM13"/>
      <c r="BWN13"/>
      <c r="BWO13"/>
      <c r="BWP13"/>
      <c r="BWQ13"/>
      <c r="BWR13"/>
      <c r="BWS13"/>
      <c r="BWT13"/>
      <c r="BWU13"/>
      <c r="BWV13"/>
      <c r="BWW13"/>
      <c r="BWX13"/>
      <c r="BWY13"/>
      <c r="BWZ13"/>
      <c r="BXA13"/>
      <c r="BXB13"/>
      <c r="BXC13"/>
      <c r="BXD13"/>
      <c r="BXE13"/>
      <c r="BXF13"/>
      <c r="BXG13"/>
      <c r="BXH13"/>
      <c r="BXI13"/>
      <c r="BXJ13"/>
      <c r="BXK13"/>
      <c r="BXL13"/>
      <c r="BXM13"/>
      <c r="BXN13"/>
      <c r="BXO13"/>
      <c r="BXP13"/>
      <c r="BXQ13"/>
      <c r="BXR13"/>
      <c r="BXS13"/>
      <c r="BXT13"/>
      <c r="BXU13"/>
      <c r="BXV13"/>
      <c r="BXW13"/>
      <c r="BXX13"/>
      <c r="BXY13"/>
      <c r="BXZ13"/>
      <c r="BYA13"/>
      <c r="BYB13"/>
      <c r="BYC13"/>
      <c r="BYD13"/>
      <c r="BYE13"/>
      <c r="BYF13"/>
      <c r="BYG13"/>
      <c r="BYH13"/>
      <c r="BYI13"/>
      <c r="BYJ13"/>
      <c r="BYK13"/>
      <c r="BYL13"/>
      <c r="BYM13"/>
      <c r="BYN13"/>
      <c r="BYO13"/>
      <c r="BYP13"/>
      <c r="BYQ13"/>
      <c r="BYR13"/>
      <c r="BYS13"/>
      <c r="BYT13"/>
      <c r="BYU13"/>
      <c r="BYV13"/>
      <c r="BYW13"/>
      <c r="BYX13"/>
      <c r="BYY13"/>
      <c r="BYZ13"/>
      <c r="BZA13"/>
      <c r="BZB13"/>
      <c r="BZC13"/>
      <c r="BZD13"/>
      <c r="BZE13"/>
      <c r="BZF13"/>
      <c r="BZG13"/>
      <c r="BZH13"/>
      <c r="BZI13"/>
      <c r="BZJ13"/>
      <c r="BZK13"/>
      <c r="BZL13"/>
      <c r="BZM13"/>
      <c r="BZN13"/>
      <c r="BZO13"/>
      <c r="BZP13"/>
      <c r="BZQ13"/>
      <c r="BZR13"/>
      <c r="BZS13"/>
      <c r="BZT13"/>
      <c r="BZU13"/>
      <c r="BZV13"/>
      <c r="BZW13"/>
      <c r="BZX13"/>
      <c r="BZY13"/>
      <c r="BZZ13"/>
      <c r="CAA13"/>
      <c r="CAB13"/>
      <c r="CAC13"/>
      <c r="CAD13"/>
      <c r="CAE13"/>
      <c r="CAF13"/>
      <c r="CAG13"/>
      <c r="CAH13"/>
      <c r="CAI13"/>
      <c r="CAJ13"/>
      <c r="CAK13"/>
      <c r="CAL13"/>
      <c r="CAM13"/>
      <c r="CAN13"/>
      <c r="CAO13"/>
      <c r="CAP13"/>
      <c r="CAQ13"/>
      <c r="CAR13"/>
      <c r="CAS13"/>
      <c r="CAT13"/>
      <c r="CAU13"/>
      <c r="CAV13"/>
      <c r="CAW13"/>
      <c r="CAX13"/>
      <c r="CAY13"/>
      <c r="CAZ13"/>
      <c r="CBA13"/>
      <c r="CBB13"/>
      <c r="CBC13"/>
      <c r="CBD13"/>
      <c r="CBE13"/>
      <c r="CBF13"/>
      <c r="CBG13"/>
      <c r="CBH13"/>
      <c r="CBI13"/>
      <c r="CBJ13"/>
      <c r="CBK13"/>
      <c r="CBL13"/>
      <c r="CBM13"/>
      <c r="CBN13"/>
      <c r="CBO13"/>
      <c r="CBP13"/>
      <c r="CBQ13"/>
      <c r="CBR13"/>
      <c r="CBS13"/>
      <c r="CBT13"/>
      <c r="CBU13"/>
      <c r="CBV13"/>
      <c r="CBW13"/>
      <c r="CBX13"/>
      <c r="CBY13"/>
      <c r="CBZ13"/>
      <c r="CCA13"/>
      <c r="CCB13"/>
      <c r="CCC13"/>
      <c r="CCD13"/>
      <c r="CCE13"/>
      <c r="CCF13"/>
      <c r="CCG13"/>
      <c r="CCH13"/>
      <c r="CCI13"/>
      <c r="CCJ13"/>
      <c r="CCK13"/>
      <c r="CCL13"/>
      <c r="CCM13"/>
      <c r="CCN13"/>
      <c r="CCO13"/>
      <c r="CCP13"/>
      <c r="CCQ13"/>
      <c r="CCR13"/>
      <c r="CCS13"/>
      <c r="CCT13"/>
      <c r="CCU13"/>
      <c r="CCV13"/>
      <c r="CCW13"/>
      <c r="CCX13"/>
      <c r="CCY13"/>
      <c r="CCZ13"/>
      <c r="CDA13"/>
      <c r="CDB13"/>
      <c r="CDC13"/>
      <c r="CDD13"/>
      <c r="CDE13"/>
      <c r="CDF13"/>
      <c r="CDG13"/>
      <c r="CDH13"/>
      <c r="CDI13"/>
      <c r="CDJ13"/>
      <c r="CDK13"/>
      <c r="CDL13"/>
      <c r="CDM13"/>
      <c r="CDN13"/>
      <c r="CDO13"/>
      <c r="CDP13"/>
      <c r="CDQ13"/>
      <c r="CDR13"/>
      <c r="CDS13"/>
      <c r="CDT13"/>
      <c r="CDU13"/>
      <c r="CDV13"/>
      <c r="CDW13"/>
      <c r="CDX13"/>
      <c r="CDY13"/>
      <c r="CDZ13"/>
      <c r="CEA13"/>
      <c r="CEB13"/>
      <c r="CEC13"/>
      <c r="CED13"/>
      <c r="CEE13"/>
      <c r="CEF13"/>
      <c r="CEG13"/>
      <c r="CEH13"/>
      <c r="CEI13"/>
      <c r="CEJ13"/>
      <c r="CEK13"/>
      <c r="CEL13"/>
      <c r="CEM13"/>
      <c r="CEN13"/>
      <c r="CEO13"/>
      <c r="CEP13"/>
      <c r="CEQ13"/>
      <c r="CER13"/>
      <c r="CES13"/>
      <c r="CET13"/>
      <c r="CEU13"/>
      <c r="CEV13"/>
      <c r="CEW13"/>
      <c r="CEX13"/>
      <c r="CEY13"/>
      <c r="CEZ13"/>
      <c r="CFA13"/>
      <c r="CFB13"/>
      <c r="CFC13"/>
      <c r="CFD13"/>
      <c r="CFE13"/>
      <c r="CFF13"/>
      <c r="CFG13"/>
      <c r="CFH13"/>
      <c r="CFI13"/>
      <c r="CFJ13"/>
      <c r="CFK13"/>
      <c r="CFL13"/>
      <c r="CFM13"/>
      <c r="CFN13"/>
      <c r="CFO13"/>
      <c r="CFP13"/>
      <c r="CFQ13"/>
      <c r="CFR13"/>
      <c r="CFS13"/>
      <c r="CFT13"/>
      <c r="CFU13"/>
      <c r="CFV13"/>
      <c r="CFW13"/>
      <c r="CFX13"/>
      <c r="CFY13"/>
      <c r="CFZ13"/>
      <c r="CGA13"/>
      <c r="CGB13"/>
      <c r="CGC13"/>
      <c r="CGD13"/>
      <c r="CGE13"/>
      <c r="CGF13"/>
      <c r="CGG13"/>
      <c r="CGH13"/>
      <c r="CGI13"/>
      <c r="CGJ13"/>
      <c r="CGK13"/>
      <c r="CGL13"/>
      <c r="CGM13"/>
      <c r="CGN13"/>
      <c r="CGO13"/>
      <c r="CGP13"/>
      <c r="CGQ13"/>
      <c r="CGR13"/>
      <c r="CGS13"/>
      <c r="CGT13"/>
      <c r="CGU13"/>
      <c r="CGV13"/>
      <c r="CGW13"/>
      <c r="CGX13"/>
      <c r="CGY13"/>
      <c r="CGZ13"/>
      <c r="CHA13"/>
      <c r="CHB13"/>
      <c r="CHC13"/>
      <c r="CHD13"/>
      <c r="CHE13"/>
      <c r="CHF13"/>
      <c r="CHG13"/>
      <c r="CHH13"/>
      <c r="CHI13"/>
      <c r="CHJ13"/>
      <c r="CHK13"/>
      <c r="CHL13"/>
      <c r="CHM13"/>
      <c r="CHN13"/>
      <c r="CHO13"/>
      <c r="CHP13"/>
      <c r="CHQ13"/>
      <c r="CHR13"/>
      <c r="CHS13"/>
      <c r="CHT13"/>
      <c r="CHU13"/>
      <c r="CHV13"/>
      <c r="CHW13"/>
      <c r="CHX13"/>
      <c r="CHY13"/>
      <c r="CHZ13"/>
      <c r="CIA13"/>
      <c r="CIB13"/>
      <c r="CIC13"/>
      <c r="CID13"/>
      <c r="CIE13"/>
      <c r="CIF13"/>
      <c r="CIG13"/>
      <c r="CIH13"/>
      <c r="CII13"/>
      <c r="CIJ13"/>
      <c r="CIK13"/>
      <c r="CIL13"/>
      <c r="CIM13"/>
      <c r="CIN13"/>
      <c r="CIO13"/>
      <c r="CIP13"/>
      <c r="CIQ13"/>
      <c r="CIR13"/>
      <c r="CIS13"/>
      <c r="CIT13"/>
      <c r="CIU13"/>
      <c r="CIV13"/>
      <c r="CIW13"/>
      <c r="CIX13"/>
      <c r="CIY13"/>
      <c r="CIZ13"/>
      <c r="CJA13"/>
      <c r="CJB13"/>
      <c r="CJC13"/>
      <c r="CJD13"/>
      <c r="CJE13"/>
      <c r="CJF13"/>
      <c r="CJG13"/>
      <c r="CJH13"/>
      <c r="CJI13"/>
      <c r="CJJ13"/>
      <c r="CJK13"/>
      <c r="CJL13"/>
      <c r="CJM13"/>
      <c r="CJN13"/>
      <c r="CJO13"/>
      <c r="CJP13"/>
      <c r="CJQ13"/>
      <c r="CJR13"/>
      <c r="CJS13"/>
      <c r="CJT13"/>
      <c r="CJU13"/>
      <c r="CJV13"/>
      <c r="CJW13"/>
      <c r="CJX13"/>
      <c r="CJY13"/>
      <c r="CJZ13"/>
      <c r="CKA13"/>
      <c r="CKB13"/>
      <c r="CKC13"/>
      <c r="CKD13"/>
      <c r="CKE13"/>
      <c r="CKF13"/>
      <c r="CKG13"/>
      <c r="CKH13"/>
      <c r="CKI13"/>
      <c r="CKJ13"/>
      <c r="CKK13"/>
      <c r="CKL13"/>
      <c r="CKM13"/>
      <c r="CKN13"/>
      <c r="CKO13"/>
      <c r="CKP13"/>
      <c r="CKQ13"/>
      <c r="CKR13"/>
      <c r="CKS13"/>
      <c r="CKT13"/>
      <c r="CKU13"/>
      <c r="CKV13"/>
      <c r="CKW13"/>
      <c r="CKX13"/>
      <c r="CKY13"/>
      <c r="CKZ13"/>
      <c r="CLA13"/>
      <c r="CLB13"/>
      <c r="CLC13"/>
      <c r="CLD13"/>
      <c r="CLE13"/>
      <c r="CLF13"/>
      <c r="CLG13"/>
      <c r="CLH13"/>
      <c r="CLI13"/>
      <c r="CLJ13"/>
      <c r="CLK13"/>
      <c r="CLL13"/>
      <c r="CLM13"/>
      <c r="CLN13"/>
      <c r="CLO13"/>
      <c r="CLP13"/>
      <c r="CLQ13"/>
      <c r="CLR13"/>
      <c r="CLS13"/>
      <c r="CLT13"/>
      <c r="CLU13"/>
      <c r="CLV13"/>
      <c r="CLW13"/>
      <c r="CLX13"/>
      <c r="CLY13"/>
      <c r="CLZ13"/>
      <c r="CMA13"/>
      <c r="CMB13"/>
      <c r="CMC13"/>
      <c r="CMD13"/>
      <c r="CME13"/>
      <c r="CMF13"/>
      <c r="CMG13"/>
      <c r="CMH13"/>
      <c r="CMI13"/>
      <c r="CMJ13"/>
      <c r="CMK13"/>
      <c r="CML13"/>
      <c r="CMM13"/>
      <c r="CMN13"/>
      <c r="CMO13"/>
      <c r="CMP13"/>
      <c r="CMQ13"/>
      <c r="CMR13"/>
      <c r="CMS13"/>
      <c r="CMT13"/>
      <c r="CMU13"/>
      <c r="CMV13"/>
      <c r="CMW13"/>
      <c r="CMX13"/>
      <c r="CMY13"/>
      <c r="CMZ13"/>
      <c r="CNA13"/>
      <c r="CNB13"/>
      <c r="CNC13"/>
      <c r="CND13"/>
      <c r="CNE13"/>
      <c r="CNF13"/>
      <c r="CNG13"/>
      <c r="CNH13"/>
      <c r="CNI13"/>
      <c r="CNJ13"/>
      <c r="CNK13"/>
      <c r="CNL13"/>
      <c r="CNM13"/>
      <c r="CNN13"/>
      <c r="CNO13"/>
      <c r="CNP13"/>
      <c r="CNQ13"/>
      <c r="CNR13"/>
      <c r="CNS13"/>
      <c r="CNT13"/>
      <c r="CNU13"/>
      <c r="CNV13"/>
      <c r="CNW13"/>
      <c r="CNX13"/>
      <c r="CNY13"/>
      <c r="CNZ13"/>
      <c r="COA13"/>
      <c r="COB13"/>
      <c r="COC13"/>
      <c r="COD13"/>
      <c r="COE13"/>
      <c r="COF13"/>
      <c r="COG13"/>
      <c r="COH13"/>
      <c r="COI13"/>
      <c r="COJ13"/>
      <c r="COK13"/>
      <c r="COL13"/>
      <c r="COM13"/>
      <c r="CON13"/>
      <c r="COO13"/>
      <c r="COP13"/>
      <c r="COQ13"/>
      <c r="COR13"/>
      <c r="COS13"/>
      <c r="COT13"/>
      <c r="COU13"/>
      <c r="COV13"/>
      <c r="COW13"/>
      <c r="COX13"/>
      <c r="COY13"/>
      <c r="COZ13"/>
      <c r="CPA13"/>
      <c r="CPB13"/>
      <c r="CPC13"/>
      <c r="CPD13"/>
      <c r="CPE13"/>
      <c r="CPF13"/>
      <c r="CPG13"/>
      <c r="CPH13"/>
      <c r="CPI13"/>
      <c r="CPJ13"/>
      <c r="CPK13"/>
      <c r="CPL13"/>
      <c r="CPM13"/>
      <c r="CPN13"/>
      <c r="CPO13"/>
      <c r="CPP13"/>
      <c r="CPQ13"/>
      <c r="CPR13"/>
      <c r="CPS13"/>
      <c r="CPT13"/>
      <c r="CPU13"/>
      <c r="CPV13"/>
      <c r="CPW13"/>
      <c r="CPX13"/>
      <c r="CPY13"/>
      <c r="CPZ13"/>
      <c r="CQA13"/>
      <c r="CQB13"/>
      <c r="CQC13"/>
      <c r="CQD13"/>
      <c r="CQE13"/>
      <c r="CQF13"/>
      <c r="CQG13"/>
      <c r="CQH13"/>
      <c r="CQI13"/>
      <c r="CQJ13"/>
      <c r="CQK13"/>
      <c r="CQL13"/>
      <c r="CQM13"/>
      <c r="CQN13"/>
      <c r="CQO13"/>
      <c r="CQP13"/>
      <c r="CQQ13"/>
      <c r="CQR13"/>
      <c r="CQS13"/>
      <c r="CQT13"/>
      <c r="CQU13"/>
      <c r="CQV13"/>
      <c r="CQW13"/>
      <c r="CQX13"/>
      <c r="CQY13"/>
      <c r="CQZ13"/>
      <c r="CRA13"/>
      <c r="CRB13"/>
      <c r="CRC13"/>
      <c r="CRD13"/>
      <c r="CRE13"/>
      <c r="CRF13"/>
      <c r="CRG13"/>
      <c r="CRH13"/>
      <c r="CRI13"/>
      <c r="CRJ13"/>
      <c r="CRK13"/>
      <c r="CRL13"/>
      <c r="CRM13"/>
      <c r="CRN13"/>
      <c r="CRO13"/>
      <c r="CRP13"/>
      <c r="CRQ13"/>
      <c r="CRR13"/>
      <c r="CRS13"/>
      <c r="CRT13"/>
      <c r="CRU13"/>
      <c r="CRV13"/>
      <c r="CRW13"/>
      <c r="CRX13"/>
      <c r="CRY13"/>
      <c r="CRZ13"/>
      <c r="CSA13"/>
      <c r="CSB13"/>
      <c r="CSC13"/>
      <c r="CSD13"/>
      <c r="CSE13"/>
      <c r="CSF13"/>
      <c r="CSG13"/>
      <c r="CSH13"/>
      <c r="CSI13"/>
      <c r="CSJ13"/>
      <c r="CSK13"/>
      <c r="CSL13"/>
      <c r="CSM13"/>
      <c r="CSN13"/>
      <c r="CSO13"/>
      <c r="CSP13"/>
      <c r="CSQ13"/>
      <c r="CSR13"/>
      <c r="CSS13"/>
      <c r="CST13"/>
      <c r="CSU13"/>
      <c r="CSV13"/>
      <c r="CSW13"/>
      <c r="CSX13"/>
      <c r="CSY13"/>
      <c r="CSZ13"/>
      <c r="CTA13"/>
      <c r="CTB13"/>
      <c r="CTC13"/>
      <c r="CTD13"/>
      <c r="CTE13"/>
      <c r="CTF13"/>
      <c r="CTG13"/>
      <c r="CTH13"/>
      <c r="CTI13"/>
      <c r="CTJ13"/>
      <c r="CTK13"/>
      <c r="CTL13"/>
      <c r="CTM13"/>
      <c r="CTN13"/>
      <c r="CTO13"/>
      <c r="CTP13"/>
      <c r="CTQ13"/>
      <c r="CTR13"/>
      <c r="CTS13"/>
      <c r="CTT13"/>
      <c r="CTU13"/>
      <c r="CTV13"/>
      <c r="CTW13"/>
      <c r="CTX13"/>
      <c r="CTY13"/>
      <c r="CTZ13"/>
      <c r="CUA13"/>
      <c r="CUB13"/>
      <c r="CUC13"/>
      <c r="CUD13"/>
      <c r="CUE13"/>
      <c r="CUF13"/>
      <c r="CUG13"/>
      <c r="CUH13"/>
      <c r="CUI13"/>
      <c r="CUJ13"/>
      <c r="CUK13"/>
      <c r="CUL13"/>
      <c r="CUM13"/>
      <c r="CUN13"/>
      <c r="CUO13"/>
      <c r="CUP13"/>
      <c r="CUQ13"/>
      <c r="CUR13"/>
      <c r="CUS13"/>
      <c r="CUT13"/>
      <c r="CUU13"/>
      <c r="CUV13"/>
      <c r="CUW13"/>
      <c r="CUX13"/>
      <c r="CUY13"/>
      <c r="CUZ13"/>
      <c r="CVA13"/>
      <c r="CVB13"/>
      <c r="CVC13"/>
      <c r="CVD13"/>
      <c r="CVE13"/>
      <c r="CVF13"/>
      <c r="CVG13"/>
      <c r="CVH13"/>
      <c r="CVI13"/>
      <c r="CVJ13"/>
      <c r="CVK13"/>
      <c r="CVL13"/>
      <c r="CVM13"/>
      <c r="CVN13"/>
      <c r="CVO13"/>
      <c r="CVP13"/>
      <c r="CVQ13"/>
      <c r="CVR13"/>
      <c r="CVS13"/>
      <c r="CVT13"/>
      <c r="CVU13"/>
      <c r="CVV13"/>
      <c r="CVW13"/>
      <c r="CVX13"/>
      <c r="CVY13"/>
      <c r="CVZ13"/>
      <c r="CWA13"/>
      <c r="CWB13"/>
      <c r="CWC13"/>
      <c r="CWD13"/>
      <c r="CWE13"/>
      <c r="CWF13"/>
      <c r="CWG13"/>
      <c r="CWH13"/>
      <c r="CWI13"/>
      <c r="CWJ13"/>
      <c r="CWK13"/>
      <c r="CWL13"/>
      <c r="CWM13"/>
      <c r="CWN13"/>
      <c r="CWO13"/>
      <c r="CWP13"/>
      <c r="CWQ13"/>
      <c r="CWR13"/>
      <c r="CWS13"/>
      <c r="CWT13"/>
      <c r="CWU13"/>
      <c r="CWV13"/>
      <c r="CWW13"/>
      <c r="CWX13"/>
      <c r="CWY13"/>
      <c r="CWZ13"/>
      <c r="CXA13"/>
      <c r="CXB13"/>
      <c r="CXC13"/>
      <c r="CXD13"/>
      <c r="CXE13"/>
      <c r="CXF13"/>
      <c r="CXG13"/>
      <c r="CXH13"/>
      <c r="CXI13"/>
      <c r="CXJ13"/>
      <c r="CXK13"/>
      <c r="CXL13"/>
      <c r="CXM13"/>
      <c r="CXN13"/>
      <c r="CXO13"/>
      <c r="CXP13"/>
      <c r="CXQ13"/>
      <c r="CXR13"/>
      <c r="CXS13"/>
      <c r="CXT13"/>
      <c r="CXU13"/>
      <c r="CXV13"/>
      <c r="CXW13"/>
      <c r="CXX13"/>
      <c r="CXY13"/>
      <c r="CXZ13"/>
      <c r="CYA13"/>
      <c r="CYB13"/>
      <c r="CYC13"/>
      <c r="CYD13"/>
      <c r="CYE13"/>
      <c r="CYF13"/>
      <c r="CYG13"/>
      <c r="CYH13"/>
      <c r="CYI13"/>
      <c r="CYJ13"/>
      <c r="CYK13"/>
      <c r="CYL13"/>
      <c r="CYM13"/>
      <c r="CYN13"/>
      <c r="CYO13"/>
      <c r="CYP13"/>
      <c r="CYQ13"/>
      <c r="CYR13"/>
      <c r="CYS13"/>
      <c r="CYT13"/>
      <c r="CYU13"/>
      <c r="CYV13"/>
      <c r="CYW13"/>
      <c r="CYX13"/>
      <c r="CYY13"/>
      <c r="CYZ13"/>
      <c r="CZA13"/>
      <c r="CZB13"/>
      <c r="CZC13"/>
      <c r="CZD13"/>
      <c r="CZE13"/>
      <c r="CZF13"/>
      <c r="CZG13"/>
      <c r="CZH13"/>
      <c r="CZI13"/>
      <c r="CZJ13"/>
      <c r="CZK13"/>
      <c r="CZL13"/>
      <c r="CZM13"/>
      <c r="CZN13"/>
      <c r="CZO13"/>
      <c r="CZP13"/>
      <c r="CZQ13"/>
      <c r="CZR13"/>
      <c r="CZS13"/>
      <c r="CZT13"/>
      <c r="CZU13"/>
      <c r="CZV13"/>
      <c r="CZW13"/>
      <c r="CZX13"/>
      <c r="CZY13"/>
      <c r="CZZ13"/>
      <c r="DAA13"/>
      <c r="DAB13"/>
      <c r="DAC13"/>
      <c r="DAD13"/>
      <c r="DAE13"/>
      <c r="DAF13"/>
      <c r="DAG13"/>
      <c r="DAH13"/>
      <c r="DAI13"/>
      <c r="DAJ13"/>
      <c r="DAK13"/>
      <c r="DAL13"/>
      <c r="DAM13"/>
      <c r="DAN13"/>
      <c r="DAO13"/>
      <c r="DAP13"/>
      <c r="DAQ13"/>
      <c r="DAR13"/>
      <c r="DAS13"/>
      <c r="DAT13"/>
      <c r="DAU13"/>
      <c r="DAV13"/>
      <c r="DAW13"/>
      <c r="DAX13"/>
      <c r="DAY13"/>
      <c r="DAZ13"/>
      <c r="DBA13"/>
      <c r="DBB13"/>
      <c r="DBC13"/>
      <c r="DBD13"/>
      <c r="DBE13"/>
      <c r="DBF13"/>
      <c r="DBG13"/>
      <c r="DBH13"/>
      <c r="DBI13"/>
      <c r="DBJ13"/>
      <c r="DBK13"/>
      <c r="DBL13"/>
      <c r="DBM13"/>
      <c r="DBN13"/>
      <c r="DBO13"/>
      <c r="DBP13"/>
      <c r="DBQ13"/>
      <c r="DBR13"/>
      <c r="DBS13"/>
      <c r="DBT13"/>
      <c r="DBU13"/>
      <c r="DBV13"/>
      <c r="DBW13"/>
      <c r="DBX13"/>
      <c r="DBY13"/>
      <c r="DBZ13"/>
      <c r="DCA13"/>
      <c r="DCB13"/>
      <c r="DCC13"/>
      <c r="DCD13"/>
      <c r="DCE13"/>
      <c r="DCF13"/>
      <c r="DCG13"/>
      <c r="DCH13"/>
      <c r="DCI13"/>
      <c r="DCJ13"/>
      <c r="DCK13"/>
      <c r="DCL13"/>
      <c r="DCM13"/>
      <c r="DCN13"/>
      <c r="DCO13"/>
      <c r="DCP13"/>
      <c r="DCQ13"/>
      <c r="DCR13"/>
      <c r="DCS13"/>
      <c r="DCT13"/>
      <c r="DCU13"/>
      <c r="DCV13"/>
      <c r="DCW13"/>
      <c r="DCX13"/>
      <c r="DCY13"/>
      <c r="DCZ13"/>
      <c r="DDA13"/>
      <c r="DDB13"/>
      <c r="DDC13"/>
      <c r="DDD13"/>
      <c r="DDE13"/>
      <c r="DDF13"/>
      <c r="DDG13"/>
      <c r="DDH13"/>
      <c r="DDI13"/>
      <c r="DDJ13"/>
      <c r="DDK13"/>
      <c r="DDL13"/>
      <c r="DDM13"/>
      <c r="DDN13"/>
      <c r="DDO13"/>
      <c r="DDP13"/>
      <c r="DDQ13"/>
      <c r="DDR13"/>
      <c r="DDS13"/>
      <c r="DDT13"/>
      <c r="DDU13"/>
      <c r="DDV13"/>
      <c r="DDW13"/>
      <c r="DDX13"/>
      <c r="DDY13"/>
      <c r="DDZ13"/>
      <c r="DEA13"/>
      <c r="DEB13"/>
      <c r="DEC13"/>
      <c r="DED13"/>
      <c r="DEE13"/>
      <c r="DEF13"/>
      <c r="DEG13"/>
      <c r="DEH13"/>
      <c r="DEI13"/>
      <c r="DEJ13"/>
      <c r="DEK13"/>
      <c r="DEL13"/>
      <c r="DEM13"/>
      <c r="DEN13"/>
      <c r="DEO13"/>
      <c r="DEP13"/>
      <c r="DEQ13"/>
      <c r="DER13"/>
      <c r="DES13"/>
      <c r="DET13"/>
      <c r="DEU13"/>
      <c r="DEV13"/>
      <c r="DEW13"/>
      <c r="DEX13"/>
      <c r="DEY13"/>
      <c r="DEZ13"/>
      <c r="DFA13"/>
      <c r="DFB13"/>
      <c r="DFC13"/>
      <c r="DFD13"/>
      <c r="DFE13"/>
      <c r="DFF13"/>
      <c r="DFG13"/>
      <c r="DFH13"/>
      <c r="DFI13"/>
      <c r="DFJ13"/>
      <c r="DFK13"/>
      <c r="DFL13"/>
      <c r="DFM13"/>
      <c r="DFN13"/>
      <c r="DFO13"/>
      <c r="DFP13"/>
      <c r="DFQ13"/>
      <c r="DFR13"/>
      <c r="DFS13"/>
      <c r="DFT13"/>
      <c r="DFU13"/>
      <c r="DFV13"/>
      <c r="DFW13"/>
      <c r="DFX13"/>
      <c r="DFY13"/>
      <c r="DFZ13"/>
      <c r="DGA13"/>
      <c r="DGB13"/>
      <c r="DGC13"/>
      <c r="DGD13"/>
      <c r="DGE13"/>
      <c r="DGF13"/>
      <c r="DGG13"/>
      <c r="DGH13"/>
      <c r="DGI13"/>
      <c r="DGJ13"/>
      <c r="DGK13"/>
      <c r="DGL13"/>
      <c r="DGM13"/>
      <c r="DGN13"/>
      <c r="DGO13"/>
      <c r="DGP13"/>
      <c r="DGQ13"/>
      <c r="DGR13"/>
      <c r="DGS13"/>
      <c r="DGT13"/>
      <c r="DGU13"/>
      <c r="DGV13"/>
      <c r="DGW13"/>
      <c r="DGX13"/>
      <c r="DGY13"/>
      <c r="DGZ13"/>
      <c r="DHA13"/>
      <c r="DHB13"/>
      <c r="DHC13"/>
      <c r="DHD13"/>
      <c r="DHE13"/>
      <c r="DHF13"/>
      <c r="DHG13"/>
      <c r="DHH13"/>
      <c r="DHI13"/>
      <c r="DHJ13"/>
      <c r="DHK13"/>
      <c r="DHL13"/>
      <c r="DHM13"/>
      <c r="DHN13"/>
      <c r="DHO13"/>
      <c r="DHP13"/>
      <c r="DHQ13"/>
      <c r="DHR13"/>
      <c r="DHS13"/>
      <c r="DHT13"/>
      <c r="DHU13"/>
      <c r="DHV13"/>
      <c r="DHW13"/>
      <c r="DHX13"/>
      <c r="DHY13"/>
      <c r="DHZ13"/>
      <c r="DIA13"/>
      <c r="DIB13"/>
      <c r="DIC13"/>
      <c r="DID13"/>
      <c r="DIE13"/>
      <c r="DIF13"/>
      <c r="DIG13"/>
      <c r="DIH13"/>
      <c r="DII13"/>
      <c r="DIJ13"/>
      <c r="DIK13"/>
      <c r="DIL13"/>
      <c r="DIM13"/>
      <c r="DIN13"/>
      <c r="DIO13"/>
      <c r="DIP13"/>
      <c r="DIQ13"/>
      <c r="DIR13"/>
      <c r="DIS13"/>
      <c r="DIT13"/>
      <c r="DIU13"/>
      <c r="DIV13"/>
      <c r="DIW13"/>
      <c r="DIX13"/>
      <c r="DIY13"/>
      <c r="DIZ13"/>
      <c r="DJA13"/>
      <c r="DJB13"/>
      <c r="DJC13"/>
      <c r="DJD13"/>
      <c r="DJE13"/>
      <c r="DJF13"/>
      <c r="DJG13"/>
      <c r="DJH13"/>
      <c r="DJI13"/>
      <c r="DJJ13"/>
      <c r="DJK13"/>
      <c r="DJL13"/>
      <c r="DJM13"/>
      <c r="DJN13"/>
      <c r="DJO13"/>
      <c r="DJP13"/>
      <c r="DJQ13"/>
      <c r="DJR13"/>
      <c r="DJS13"/>
      <c r="DJT13"/>
      <c r="DJU13"/>
      <c r="DJV13"/>
      <c r="DJW13"/>
      <c r="DJX13"/>
      <c r="DJY13"/>
      <c r="DJZ13"/>
      <c r="DKA13"/>
      <c r="DKB13"/>
      <c r="DKC13"/>
      <c r="DKD13"/>
      <c r="DKE13"/>
      <c r="DKF13"/>
      <c r="DKG13"/>
      <c r="DKH13"/>
      <c r="DKI13"/>
      <c r="DKJ13"/>
      <c r="DKK13"/>
      <c r="DKL13"/>
      <c r="DKM13"/>
      <c r="DKN13"/>
      <c r="DKO13"/>
      <c r="DKP13"/>
      <c r="DKQ13"/>
      <c r="DKR13"/>
      <c r="DKS13"/>
      <c r="DKT13"/>
      <c r="DKU13"/>
      <c r="DKV13"/>
      <c r="DKW13"/>
      <c r="DKX13"/>
      <c r="DKY13"/>
      <c r="DKZ13"/>
      <c r="DLA13"/>
      <c r="DLB13"/>
      <c r="DLC13"/>
      <c r="DLD13"/>
      <c r="DLE13"/>
      <c r="DLF13"/>
      <c r="DLG13"/>
      <c r="DLH13"/>
      <c r="DLI13"/>
      <c r="DLJ13"/>
      <c r="DLK13"/>
      <c r="DLL13"/>
      <c r="DLM13"/>
      <c r="DLN13"/>
      <c r="DLO13"/>
      <c r="DLP13"/>
      <c r="DLQ13"/>
      <c r="DLR13"/>
      <c r="DLS13"/>
      <c r="DLT13"/>
      <c r="DLU13"/>
      <c r="DLV13"/>
      <c r="DLW13"/>
      <c r="DLX13"/>
      <c r="DLY13"/>
      <c r="DLZ13"/>
      <c r="DMA13"/>
      <c r="DMB13"/>
      <c r="DMC13"/>
      <c r="DMD13"/>
      <c r="DME13"/>
      <c r="DMF13"/>
      <c r="DMG13"/>
      <c r="DMH13"/>
      <c r="DMI13"/>
      <c r="DMJ13"/>
      <c r="DMK13"/>
      <c r="DML13"/>
      <c r="DMM13"/>
      <c r="DMN13"/>
      <c r="DMO13"/>
      <c r="DMP13"/>
      <c r="DMQ13"/>
      <c r="DMR13"/>
      <c r="DMS13"/>
      <c r="DMT13"/>
      <c r="DMU13"/>
      <c r="DMV13"/>
      <c r="DMW13"/>
      <c r="DMX13"/>
      <c r="DMY13"/>
      <c r="DMZ13"/>
      <c r="DNA13"/>
      <c r="DNB13"/>
      <c r="DNC13"/>
      <c r="DND13"/>
      <c r="DNE13"/>
      <c r="DNF13"/>
      <c r="DNG13"/>
      <c r="DNH13"/>
      <c r="DNI13"/>
      <c r="DNJ13"/>
      <c r="DNK13"/>
      <c r="DNL13"/>
      <c r="DNM13"/>
      <c r="DNN13"/>
      <c r="DNO13"/>
      <c r="DNP13"/>
      <c r="DNQ13"/>
      <c r="DNR13"/>
      <c r="DNS13"/>
      <c r="DNT13"/>
      <c r="DNU13"/>
      <c r="DNV13"/>
      <c r="DNW13"/>
      <c r="DNX13"/>
      <c r="DNY13"/>
      <c r="DNZ13"/>
      <c r="DOA13"/>
      <c r="DOB13"/>
      <c r="DOC13"/>
      <c r="DOD13"/>
      <c r="DOE13"/>
      <c r="DOF13"/>
      <c r="DOG13"/>
      <c r="DOH13"/>
      <c r="DOI13"/>
      <c r="DOJ13"/>
      <c r="DOK13"/>
      <c r="DOL13"/>
      <c r="DOM13"/>
      <c r="DON13"/>
      <c r="DOO13"/>
      <c r="DOP13"/>
      <c r="DOQ13"/>
      <c r="DOR13"/>
      <c r="DOS13"/>
      <c r="DOT13"/>
      <c r="DOU13"/>
      <c r="DOV13"/>
      <c r="DOW13"/>
      <c r="DOX13"/>
      <c r="DOY13"/>
      <c r="DOZ13"/>
      <c r="DPA13"/>
      <c r="DPB13"/>
      <c r="DPC13"/>
      <c r="DPD13"/>
      <c r="DPE13"/>
      <c r="DPF13"/>
      <c r="DPG13"/>
      <c r="DPH13"/>
      <c r="DPI13"/>
      <c r="DPJ13"/>
      <c r="DPK13"/>
      <c r="DPL13"/>
      <c r="DPM13"/>
      <c r="DPN13"/>
      <c r="DPO13"/>
      <c r="DPP13"/>
      <c r="DPQ13"/>
      <c r="DPR13"/>
      <c r="DPS13"/>
      <c r="DPT13"/>
      <c r="DPU13"/>
      <c r="DPV13"/>
      <c r="DPW13"/>
      <c r="DPX13"/>
      <c r="DPY13"/>
      <c r="DPZ13"/>
      <c r="DQA13"/>
      <c r="DQB13"/>
      <c r="DQC13"/>
      <c r="DQD13"/>
      <c r="DQE13"/>
      <c r="DQF13"/>
      <c r="DQG13"/>
      <c r="DQH13"/>
      <c r="DQI13"/>
      <c r="DQJ13"/>
      <c r="DQK13"/>
      <c r="DQL13"/>
      <c r="DQM13"/>
      <c r="DQN13"/>
      <c r="DQO13"/>
      <c r="DQP13"/>
      <c r="DQQ13"/>
      <c r="DQR13"/>
      <c r="DQS13"/>
      <c r="DQT13"/>
      <c r="DQU13"/>
      <c r="DQV13"/>
      <c r="DQW13"/>
      <c r="DQX13"/>
      <c r="DQY13"/>
      <c r="DQZ13"/>
      <c r="DRA13"/>
      <c r="DRB13"/>
      <c r="DRC13"/>
      <c r="DRD13"/>
      <c r="DRE13"/>
      <c r="DRF13"/>
      <c r="DRG13"/>
      <c r="DRH13"/>
      <c r="DRI13"/>
      <c r="DRJ13"/>
      <c r="DRK13"/>
      <c r="DRL13"/>
      <c r="DRM13"/>
      <c r="DRN13"/>
      <c r="DRO13"/>
      <c r="DRP13"/>
      <c r="DRQ13"/>
      <c r="DRR13"/>
      <c r="DRS13"/>
      <c r="DRT13"/>
      <c r="DRU13"/>
      <c r="DRV13"/>
      <c r="DRW13"/>
      <c r="DRX13"/>
      <c r="DRY13"/>
      <c r="DRZ13"/>
      <c r="DSA13"/>
      <c r="DSB13"/>
      <c r="DSC13"/>
      <c r="DSD13"/>
      <c r="DSE13"/>
      <c r="DSF13"/>
      <c r="DSG13"/>
      <c r="DSH13"/>
      <c r="DSI13"/>
      <c r="DSJ13"/>
      <c r="DSK13"/>
      <c r="DSL13"/>
      <c r="DSM13"/>
      <c r="DSN13"/>
      <c r="DSO13"/>
      <c r="DSP13"/>
      <c r="DSQ13"/>
      <c r="DSR13"/>
      <c r="DSS13"/>
      <c r="DST13"/>
      <c r="DSU13"/>
      <c r="DSV13"/>
      <c r="DSW13"/>
      <c r="DSX13"/>
      <c r="DSY13"/>
      <c r="DSZ13"/>
      <c r="DTA13"/>
      <c r="DTB13"/>
      <c r="DTC13"/>
      <c r="DTD13"/>
      <c r="DTE13"/>
      <c r="DTF13"/>
      <c r="DTG13"/>
      <c r="DTH13"/>
      <c r="DTI13"/>
      <c r="DTJ13"/>
      <c r="DTK13"/>
      <c r="DTL13"/>
      <c r="DTM13"/>
      <c r="DTN13"/>
      <c r="DTO13"/>
      <c r="DTP13"/>
      <c r="DTQ13"/>
      <c r="DTR13"/>
      <c r="DTS13"/>
      <c r="DTT13"/>
      <c r="DTU13"/>
      <c r="DTV13"/>
      <c r="DTW13"/>
      <c r="DTX13"/>
      <c r="DTY13"/>
      <c r="DTZ13"/>
      <c r="DUA13"/>
      <c r="DUB13"/>
      <c r="DUC13"/>
      <c r="DUD13"/>
      <c r="DUE13"/>
      <c r="DUF13"/>
      <c r="DUG13"/>
      <c r="DUH13"/>
      <c r="DUI13"/>
      <c r="DUJ13"/>
      <c r="DUK13"/>
      <c r="DUL13"/>
      <c r="DUM13"/>
      <c r="DUN13"/>
      <c r="DUO13"/>
      <c r="DUP13"/>
      <c r="DUQ13"/>
      <c r="DUR13"/>
      <c r="DUS13"/>
      <c r="DUT13"/>
      <c r="DUU13"/>
      <c r="DUV13"/>
      <c r="DUW13"/>
      <c r="DUX13"/>
      <c r="DUY13"/>
      <c r="DUZ13"/>
      <c r="DVA13"/>
      <c r="DVB13"/>
      <c r="DVC13"/>
      <c r="DVD13"/>
      <c r="DVE13"/>
      <c r="DVF13"/>
      <c r="DVG13"/>
      <c r="DVH13"/>
      <c r="DVI13"/>
      <c r="DVJ13"/>
      <c r="DVK13"/>
      <c r="DVL13"/>
      <c r="DVM13"/>
      <c r="DVN13"/>
      <c r="DVO13"/>
      <c r="DVP13"/>
      <c r="DVQ13"/>
      <c r="DVR13"/>
      <c r="DVS13"/>
      <c r="DVT13"/>
      <c r="DVU13"/>
      <c r="DVV13"/>
      <c r="DVW13"/>
      <c r="DVX13"/>
      <c r="DVY13"/>
      <c r="DVZ13"/>
      <c r="DWA13"/>
      <c r="DWB13"/>
      <c r="DWC13"/>
      <c r="DWD13"/>
      <c r="DWE13"/>
      <c r="DWF13"/>
      <c r="DWG13"/>
      <c r="DWH13"/>
      <c r="DWI13"/>
      <c r="DWJ13"/>
      <c r="DWK13"/>
      <c r="DWL13"/>
      <c r="DWM13"/>
      <c r="DWN13"/>
      <c r="DWO13"/>
      <c r="DWP13"/>
      <c r="DWQ13"/>
      <c r="DWR13"/>
      <c r="DWS13"/>
      <c r="DWT13"/>
      <c r="DWU13"/>
      <c r="DWV13"/>
      <c r="DWW13"/>
      <c r="DWX13"/>
      <c r="DWY13"/>
      <c r="DWZ13"/>
      <c r="DXA13"/>
      <c r="DXB13"/>
      <c r="DXC13"/>
      <c r="DXD13"/>
      <c r="DXE13"/>
      <c r="DXF13"/>
      <c r="DXG13"/>
      <c r="DXH13"/>
      <c r="DXI13"/>
      <c r="DXJ13"/>
      <c r="DXK13"/>
      <c r="DXL13"/>
      <c r="DXM13"/>
      <c r="DXN13"/>
      <c r="DXO13"/>
      <c r="DXP13"/>
      <c r="DXQ13"/>
      <c r="DXR13"/>
      <c r="DXS13"/>
      <c r="DXT13"/>
      <c r="DXU13"/>
      <c r="DXV13"/>
      <c r="DXW13"/>
      <c r="DXX13"/>
      <c r="DXY13"/>
      <c r="DXZ13"/>
      <c r="DYA13"/>
      <c r="DYB13"/>
      <c r="DYC13"/>
      <c r="DYD13"/>
      <c r="DYE13"/>
      <c r="DYF13"/>
      <c r="DYG13"/>
      <c r="DYH13"/>
      <c r="DYI13"/>
      <c r="DYJ13"/>
      <c r="DYK13"/>
      <c r="DYL13"/>
      <c r="DYM13"/>
      <c r="DYN13"/>
      <c r="DYO13"/>
      <c r="DYP13"/>
      <c r="DYQ13"/>
      <c r="DYR13"/>
      <c r="DYS13"/>
      <c r="DYT13"/>
      <c r="DYU13"/>
      <c r="DYV13"/>
      <c r="DYW13"/>
      <c r="DYX13"/>
      <c r="DYY13"/>
      <c r="DYZ13"/>
      <c r="DZA13"/>
      <c r="DZB13"/>
      <c r="DZC13"/>
      <c r="DZD13"/>
      <c r="DZE13"/>
      <c r="DZF13"/>
      <c r="DZG13"/>
      <c r="DZH13"/>
      <c r="DZI13"/>
      <c r="DZJ13"/>
      <c r="DZK13"/>
      <c r="DZL13"/>
      <c r="DZM13"/>
      <c r="DZN13"/>
      <c r="DZO13"/>
      <c r="DZP13"/>
      <c r="DZQ13"/>
      <c r="DZR13"/>
      <c r="DZS13"/>
      <c r="DZT13"/>
      <c r="DZU13"/>
      <c r="DZV13"/>
      <c r="DZW13"/>
      <c r="DZX13"/>
      <c r="DZY13"/>
      <c r="DZZ13"/>
      <c r="EAA13"/>
      <c r="EAB13"/>
      <c r="EAC13"/>
      <c r="EAD13"/>
      <c r="EAE13"/>
      <c r="EAF13"/>
      <c r="EAG13"/>
      <c r="EAH13"/>
      <c r="EAI13"/>
      <c r="EAJ13"/>
      <c r="EAK13"/>
      <c r="EAL13"/>
      <c r="EAM13"/>
      <c r="EAN13"/>
      <c r="EAO13"/>
      <c r="EAP13"/>
      <c r="EAQ13"/>
      <c r="EAR13"/>
      <c r="EAS13"/>
      <c r="EAT13"/>
      <c r="EAU13"/>
      <c r="EAV13"/>
      <c r="EAW13"/>
      <c r="EAX13"/>
      <c r="EAY13"/>
      <c r="EAZ13"/>
      <c r="EBA13"/>
      <c r="EBB13"/>
      <c r="EBC13"/>
      <c r="EBD13"/>
      <c r="EBE13"/>
      <c r="EBF13"/>
      <c r="EBG13"/>
      <c r="EBH13"/>
      <c r="EBI13"/>
      <c r="EBJ13"/>
      <c r="EBK13"/>
      <c r="EBL13"/>
      <c r="EBM13"/>
      <c r="EBN13"/>
      <c r="EBO13"/>
      <c r="EBP13"/>
      <c r="EBQ13"/>
      <c r="EBR13"/>
      <c r="EBS13"/>
      <c r="EBT13"/>
      <c r="EBU13"/>
      <c r="EBV13"/>
      <c r="EBW13"/>
      <c r="EBX13"/>
      <c r="EBY13"/>
      <c r="EBZ13"/>
      <c r="ECA13"/>
      <c r="ECB13"/>
      <c r="ECC13"/>
      <c r="ECD13"/>
      <c r="ECE13"/>
      <c r="ECF13"/>
      <c r="ECG13"/>
      <c r="ECH13"/>
      <c r="ECI13"/>
      <c r="ECJ13"/>
      <c r="ECK13"/>
      <c r="ECL13"/>
      <c r="ECM13"/>
      <c r="ECN13"/>
      <c r="ECO13"/>
      <c r="ECP13"/>
      <c r="ECQ13"/>
      <c r="ECR13"/>
      <c r="ECS13"/>
      <c r="ECT13"/>
      <c r="ECU13"/>
      <c r="ECV13"/>
      <c r="ECW13"/>
      <c r="ECX13"/>
      <c r="ECY13"/>
      <c r="ECZ13"/>
      <c r="EDA13"/>
      <c r="EDB13"/>
      <c r="EDC13"/>
      <c r="EDD13"/>
      <c r="EDE13"/>
      <c r="EDF13"/>
      <c r="EDG13"/>
      <c r="EDH13"/>
      <c r="EDI13"/>
      <c r="EDJ13"/>
      <c r="EDK13"/>
      <c r="EDL13"/>
      <c r="EDM13"/>
      <c r="EDN13"/>
      <c r="EDO13"/>
      <c r="EDP13"/>
      <c r="EDQ13"/>
      <c r="EDR13"/>
      <c r="EDS13"/>
      <c r="EDT13"/>
      <c r="EDU13"/>
      <c r="EDV13"/>
      <c r="EDW13"/>
      <c r="EDX13"/>
      <c r="EDY13"/>
      <c r="EDZ13"/>
      <c r="EEA13"/>
      <c r="EEB13"/>
      <c r="EEC13"/>
      <c r="EED13"/>
      <c r="EEE13"/>
      <c r="EEF13"/>
      <c r="EEG13"/>
      <c r="EEH13"/>
      <c r="EEI13"/>
      <c r="EEJ13"/>
      <c r="EEK13"/>
      <c r="EEL13"/>
      <c r="EEM13"/>
      <c r="EEN13"/>
      <c r="EEO13"/>
      <c r="EEP13"/>
      <c r="EEQ13"/>
      <c r="EER13"/>
      <c r="EES13"/>
      <c r="EET13"/>
      <c r="EEU13"/>
      <c r="EEV13"/>
      <c r="EEW13"/>
      <c r="EEX13"/>
      <c r="EEY13"/>
      <c r="EEZ13"/>
      <c r="EFA13"/>
      <c r="EFB13"/>
      <c r="EFC13"/>
      <c r="EFD13"/>
      <c r="EFE13"/>
      <c r="EFF13"/>
      <c r="EFG13"/>
      <c r="EFH13"/>
      <c r="EFI13"/>
      <c r="EFJ13"/>
      <c r="EFK13"/>
      <c r="EFL13"/>
      <c r="EFM13"/>
      <c r="EFN13"/>
      <c r="EFO13"/>
      <c r="EFP13"/>
      <c r="EFQ13"/>
      <c r="EFR13"/>
      <c r="EFS13"/>
      <c r="EFT13"/>
      <c r="EFU13"/>
      <c r="EFV13"/>
      <c r="EFW13"/>
      <c r="EFX13"/>
      <c r="EFY13"/>
      <c r="EFZ13"/>
      <c r="EGA13"/>
      <c r="EGB13"/>
      <c r="EGC13"/>
      <c r="EGD13"/>
      <c r="EGE13"/>
      <c r="EGF13"/>
      <c r="EGG13"/>
      <c r="EGH13"/>
      <c r="EGI13"/>
      <c r="EGJ13"/>
      <c r="EGK13"/>
      <c r="EGL13"/>
      <c r="EGM13"/>
      <c r="EGN13"/>
      <c r="EGO13"/>
      <c r="EGP13"/>
      <c r="EGQ13"/>
      <c r="EGR13"/>
      <c r="EGS13"/>
      <c r="EGT13"/>
      <c r="EGU13"/>
      <c r="EGV13"/>
      <c r="EGW13"/>
      <c r="EGX13"/>
      <c r="EGY13"/>
      <c r="EGZ13"/>
      <c r="EHA13"/>
      <c r="EHB13"/>
      <c r="EHC13"/>
      <c r="EHD13"/>
      <c r="EHE13"/>
      <c r="EHF13"/>
      <c r="EHG13"/>
      <c r="EHH13"/>
      <c r="EHI13"/>
      <c r="EHJ13"/>
      <c r="EHK13"/>
      <c r="EHL13"/>
      <c r="EHM13"/>
      <c r="EHN13"/>
      <c r="EHO13"/>
      <c r="EHP13"/>
      <c r="EHQ13"/>
      <c r="EHR13"/>
      <c r="EHS13"/>
      <c r="EHT13"/>
      <c r="EHU13"/>
      <c r="EHV13"/>
      <c r="EHW13"/>
      <c r="EHX13"/>
      <c r="EHY13"/>
      <c r="EHZ13"/>
      <c r="EIA13"/>
      <c r="EIB13"/>
      <c r="EIC13"/>
      <c r="EID13"/>
      <c r="EIE13"/>
      <c r="EIF13"/>
      <c r="EIG13"/>
      <c r="EIH13"/>
      <c r="EII13"/>
      <c r="EIJ13"/>
      <c r="EIK13"/>
      <c r="EIL13"/>
      <c r="EIM13"/>
      <c r="EIN13"/>
      <c r="EIO13"/>
      <c r="EIP13"/>
      <c r="EIQ13"/>
      <c r="EIR13"/>
      <c r="EIS13"/>
      <c r="EIT13"/>
      <c r="EIU13"/>
      <c r="EIV13"/>
      <c r="EIW13"/>
      <c r="EIX13"/>
      <c r="EIY13"/>
      <c r="EIZ13"/>
      <c r="EJA13"/>
      <c r="EJB13"/>
      <c r="EJC13"/>
      <c r="EJD13"/>
      <c r="EJE13"/>
      <c r="EJF13"/>
      <c r="EJG13"/>
      <c r="EJH13"/>
      <c r="EJI13"/>
      <c r="EJJ13"/>
      <c r="EJK13"/>
      <c r="EJL13"/>
      <c r="EJM13"/>
      <c r="EJN13"/>
      <c r="EJO13"/>
      <c r="EJP13"/>
      <c r="EJQ13"/>
      <c r="EJR13"/>
      <c r="EJS13"/>
      <c r="EJT13"/>
      <c r="EJU13"/>
      <c r="EJV13"/>
      <c r="EJW13"/>
      <c r="EJX13"/>
      <c r="EJY13"/>
      <c r="EJZ13"/>
      <c r="EKA13"/>
      <c r="EKB13"/>
      <c r="EKC13"/>
      <c r="EKD13"/>
      <c r="EKE13"/>
      <c r="EKF13"/>
      <c r="EKG13"/>
      <c r="EKH13"/>
      <c r="EKI13"/>
      <c r="EKJ13"/>
      <c r="EKK13"/>
      <c r="EKL13"/>
      <c r="EKM13"/>
      <c r="EKN13"/>
      <c r="EKO13"/>
      <c r="EKP13"/>
      <c r="EKQ13"/>
      <c r="EKR13"/>
      <c r="EKS13"/>
      <c r="EKT13"/>
      <c r="EKU13"/>
      <c r="EKV13"/>
      <c r="EKW13"/>
      <c r="EKX13"/>
      <c r="EKY13"/>
      <c r="EKZ13"/>
      <c r="ELA13"/>
      <c r="ELB13"/>
      <c r="ELC13"/>
      <c r="ELD13"/>
      <c r="ELE13"/>
      <c r="ELF13"/>
      <c r="ELG13"/>
      <c r="ELH13"/>
      <c r="ELI13"/>
      <c r="ELJ13"/>
      <c r="ELK13"/>
      <c r="ELL13"/>
      <c r="ELM13"/>
      <c r="ELN13"/>
      <c r="ELO13"/>
      <c r="ELP13"/>
      <c r="ELQ13"/>
      <c r="ELR13"/>
      <c r="ELS13"/>
      <c r="ELT13"/>
      <c r="ELU13"/>
      <c r="ELV13"/>
      <c r="ELW13"/>
      <c r="ELX13"/>
      <c r="ELY13"/>
      <c r="ELZ13"/>
      <c r="EMA13"/>
      <c r="EMB13"/>
      <c r="EMC13"/>
      <c r="EMD13"/>
      <c r="EME13"/>
      <c r="EMF13"/>
      <c r="EMG13"/>
      <c r="EMH13"/>
      <c r="EMI13"/>
      <c r="EMJ13"/>
      <c r="EMK13"/>
      <c r="EML13"/>
      <c r="EMM13"/>
      <c r="EMN13"/>
      <c r="EMO13"/>
      <c r="EMP13"/>
      <c r="EMQ13"/>
      <c r="EMR13"/>
      <c r="EMS13"/>
      <c r="EMT13"/>
      <c r="EMU13"/>
      <c r="EMV13"/>
      <c r="EMW13"/>
      <c r="EMX13"/>
      <c r="EMY13"/>
      <c r="EMZ13"/>
      <c r="ENA13"/>
      <c r="ENB13"/>
      <c r="ENC13"/>
      <c r="END13"/>
      <c r="ENE13"/>
      <c r="ENF13"/>
      <c r="ENG13"/>
      <c r="ENH13"/>
      <c r="ENI13"/>
      <c r="ENJ13"/>
      <c r="ENK13"/>
      <c r="ENL13"/>
      <c r="ENM13"/>
      <c r="ENN13"/>
      <c r="ENO13"/>
      <c r="ENP13"/>
      <c r="ENQ13"/>
      <c r="ENR13"/>
      <c r="ENS13"/>
      <c r="ENT13"/>
      <c r="ENU13"/>
      <c r="ENV13"/>
      <c r="ENW13"/>
      <c r="ENX13"/>
      <c r="ENY13"/>
      <c r="ENZ13"/>
      <c r="EOA13"/>
      <c r="EOB13"/>
      <c r="EOC13"/>
      <c r="EOD13"/>
      <c r="EOE13"/>
      <c r="EOF13"/>
      <c r="EOG13"/>
      <c r="EOH13"/>
      <c r="EOI13"/>
      <c r="EOJ13"/>
      <c r="EOK13"/>
      <c r="EOL13"/>
      <c r="EOM13"/>
      <c r="EON13"/>
      <c r="EOO13"/>
      <c r="EOP13"/>
      <c r="EOQ13"/>
      <c r="EOR13"/>
      <c r="EOS13"/>
      <c r="EOT13"/>
      <c r="EOU13"/>
      <c r="EOV13"/>
      <c r="EOW13"/>
      <c r="EOX13"/>
      <c r="EOY13"/>
      <c r="EOZ13"/>
      <c r="EPA13"/>
      <c r="EPB13"/>
      <c r="EPC13"/>
      <c r="EPD13"/>
      <c r="EPE13"/>
      <c r="EPF13"/>
      <c r="EPG13"/>
      <c r="EPH13"/>
      <c r="EPI13"/>
      <c r="EPJ13"/>
      <c r="EPK13"/>
      <c r="EPL13"/>
      <c r="EPM13"/>
      <c r="EPN13"/>
      <c r="EPO13"/>
      <c r="EPP13"/>
      <c r="EPQ13"/>
      <c r="EPR13"/>
      <c r="EPS13"/>
      <c r="EPT13"/>
      <c r="EPU13"/>
      <c r="EPV13"/>
      <c r="EPW13"/>
      <c r="EPX13"/>
      <c r="EPY13"/>
      <c r="EPZ13"/>
      <c r="EQA13"/>
      <c r="EQB13"/>
      <c r="EQC13"/>
      <c r="EQD13"/>
      <c r="EQE13"/>
      <c r="EQF13"/>
      <c r="EQG13"/>
      <c r="EQH13"/>
      <c r="EQI13"/>
      <c r="EQJ13"/>
      <c r="EQK13"/>
      <c r="EQL13"/>
      <c r="EQM13"/>
      <c r="EQN13"/>
      <c r="EQO13"/>
      <c r="EQP13"/>
      <c r="EQQ13"/>
      <c r="EQR13"/>
      <c r="EQS13"/>
      <c r="EQT13"/>
      <c r="EQU13"/>
      <c r="EQV13"/>
      <c r="EQW13"/>
      <c r="EQX13"/>
      <c r="EQY13"/>
      <c r="EQZ13"/>
      <c r="ERA13"/>
      <c r="ERB13"/>
      <c r="ERC13"/>
      <c r="ERD13"/>
      <c r="ERE13"/>
      <c r="ERF13"/>
      <c r="ERG13"/>
      <c r="ERH13"/>
      <c r="ERI13"/>
      <c r="ERJ13"/>
      <c r="ERK13"/>
      <c r="ERL13"/>
      <c r="ERM13"/>
      <c r="ERN13"/>
      <c r="ERO13"/>
      <c r="ERP13"/>
      <c r="ERQ13"/>
      <c r="ERR13"/>
      <c r="ERS13"/>
      <c r="ERT13"/>
      <c r="ERU13"/>
      <c r="ERV13"/>
      <c r="ERW13"/>
      <c r="ERX13"/>
      <c r="ERY13"/>
      <c r="ERZ13"/>
      <c r="ESA13"/>
      <c r="ESB13"/>
      <c r="ESC13"/>
      <c r="ESD13"/>
      <c r="ESE13"/>
      <c r="ESF13"/>
      <c r="ESG13"/>
      <c r="ESH13"/>
      <c r="ESI13"/>
      <c r="ESJ13"/>
      <c r="ESK13"/>
      <c r="ESL13"/>
      <c r="ESM13"/>
      <c r="ESN13"/>
      <c r="ESO13"/>
      <c r="ESP13"/>
      <c r="ESQ13"/>
      <c r="ESR13"/>
      <c r="ESS13"/>
      <c r="EST13"/>
      <c r="ESU13"/>
      <c r="ESV13"/>
      <c r="ESW13"/>
      <c r="ESX13"/>
      <c r="ESY13"/>
      <c r="ESZ13"/>
      <c r="ETA13"/>
      <c r="ETB13"/>
      <c r="ETC13"/>
      <c r="ETD13"/>
      <c r="ETE13"/>
      <c r="ETF13"/>
      <c r="ETG13"/>
      <c r="ETH13"/>
      <c r="ETI13"/>
      <c r="ETJ13"/>
      <c r="ETK13"/>
      <c r="ETL13"/>
      <c r="ETM13"/>
      <c r="ETN13"/>
      <c r="ETO13"/>
      <c r="ETP13"/>
      <c r="ETQ13"/>
      <c r="ETR13"/>
      <c r="ETS13"/>
      <c r="ETT13"/>
      <c r="ETU13"/>
      <c r="ETV13"/>
      <c r="ETW13"/>
      <c r="ETX13"/>
      <c r="ETY13"/>
      <c r="ETZ13"/>
      <c r="EUA13"/>
      <c r="EUB13"/>
      <c r="EUC13"/>
      <c r="EUD13"/>
      <c r="EUE13"/>
      <c r="EUF13"/>
      <c r="EUG13"/>
      <c r="EUH13"/>
      <c r="EUI13"/>
      <c r="EUJ13"/>
      <c r="EUK13"/>
      <c r="EUL13"/>
      <c r="EUM13"/>
      <c r="EUN13"/>
      <c r="EUO13"/>
      <c r="EUP13"/>
      <c r="EUQ13"/>
      <c r="EUR13"/>
      <c r="EUS13"/>
      <c r="EUT13"/>
      <c r="EUU13"/>
      <c r="EUV13"/>
      <c r="EUW13"/>
      <c r="EUX13"/>
      <c r="EUY13"/>
      <c r="EUZ13"/>
      <c r="EVA13"/>
      <c r="EVB13"/>
      <c r="EVC13"/>
      <c r="EVD13"/>
      <c r="EVE13"/>
      <c r="EVF13"/>
      <c r="EVG13"/>
      <c r="EVH13"/>
      <c r="EVI13"/>
      <c r="EVJ13"/>
      <c r="EVK13"/>
      <c r="EVL13"/>
      <c r="EVM13"/>
      <c r="EVN13"/>
      <c r="EVO13"/>
      <c r="EVP13"/>
      <c r="EVQ13"/>
      <c r="EVR13"/>
      <c r="EVS13"/>
      <c r="EVT13"/>
      <c r="EVU13"/>
      <c r="EVV13"/>
      <c r="EVW13"/>
      <c r="EVX13"/>
      <c r="EVY13"/>
      <c r="EVZ13"/>
      <c r="EWA13"/>
      <c r="EWB13"/>
      <c r="EWC13"/>
      <c r="EWD13"/>
      <c r="EWE13"/>
      <c r="EWF13"/>
      <c r="EWG13"/>
      <c r="EWH13"/>
      <c r="EWI13"/>
      <c r="EWJ13"/>
      <c r="EWK13"/>
      <c r="EWL13"/>
      <c r="EWM13"/>
      <c r="EWN13"/>
      <c r="EWO13"/>
      <c r="EWP13"/>
      <c r="EWQ13"/>
      <c r="EWR13"/>
      <c r="EWS13"/>
      <c r="EWT13"/>
      <c r="EWU13"/>
      <c r="EWV13"/>
      <c r="EWW13"/>
      <c r="EWX13"/>
      <c r="EWY13"/>
      <c r="EWZ13"/>
      <c r="EXA13"/>
      <c r="EXB13"/>
      <c r="EXC13"/>
      <c r="EXD13"/>
      <c r="EXE13"/>
      <c r="EXF13"/>
      <c r="EXG13"/>
      <c r="EXH13"/>
      <c r="EXI13"/>
      <c r="EXJ13"/>
      <c r="EXK13"/>
      <c r="EXL13"/>
      <c r="EXM13"/>
      <c r="EXN13"/>
      <c r="EXO13"/>
      <c r="EXP13"/>
      <c r="EXQ13"/>
      <c r="EXR13"/>
      <c r="EXS13"/>
      <c r="EXT13"/>
      <c r="EXU13"/>
      <c r="EXV13"/>
      <c r="EXW13"/>
      <c r="EXX13"/>
      <c r="EXY13"/>
      <c r="EXZ13"/>
      <c r="EYA13"/>
      <c r="EYB13"/>
      <c r="EYC13"/>
      <c r="EYD13"/>
      <c r="EYE13"/>
      <c r="EYF13"/>
      <c r="EYG13"/>
      <c r="EYH13"/>
      <c r="EYI13"/>
      <c r="EYJ13"/>
      <c r="EYK13"/>
      <c r="EYL13"/>
      <c r="EYM13"/>
      <c r="EYN13"/>
      <c r="EYO13"/>
      <c r="EYP13"/>
      <c r="EYQ13"/>
      <c r="EYR13"/>
      <c r="EYS13"/>
      <c r="EYT13"/>
      <c r="EYU13"/>
      <c r="EYV13"/>
      <c r="EYW13"/>
      <c r="EYX13"/>
      <c r="EYY13"/>
      <c r="EYZ13"/>
      <c r="EZA13"/>
      <c r="EZB13"/>
      <c r="EZC13"/>
      <c r="EZD13"/>
      <c r="EZE13"/>
      <c r="EZF13"/>
      <c r="EZG13"/>
      <c r="EZH13"/>
      <c r="EZI13"/>
      <c r="EZJ13"/>
      <c r="EZK13"/>
      <c r="EZL13"/>
      <c r="EZM13"/>
      <c r="EZN13"/>
      <c r="EZO13"/>
      <c r="EZP13"/>
      <c r="EZQ13"/>
      <c r="EZR13"/>
      <c r="EZS13"/>
      <c r="EZT13"/>
      <c r="EZU13"/>
      <c r="EZV13"/>
      <c r="EZW13"/>
      <c r="EZX13"/>
      <c r="EZY13"/>
      <c r="EZZ13"/>
      <c r="FAA13"/>
      <c r="FAB13"/>
      <c r="FAC13"/>
      <c r="FAD13"/>
      <c r="FAE13"/>
      <c r="FAF13"/>
      <c r="FAG13"/>
      <c r="FAH13"/>
      <c r="FAI13"/>
      <c r="FAJ13"/>
      <c r="FAK13"/>
      <c r="FAL13"/>
      <c r="FAM13"/>
      <c r="FAN13"/>
      <c r="FAO13"/>
      <c r="FAP13"/>
      <c r="FAQ13"/>
      <c r="FAR13"/>
      <c r="FAS13"/>
      <c r="FAT13"/>
      <c r="FAU13"/>
      <c r="FAV13"/>
      <c r="FAW13"/>
      <c r="FAX13"/>
      <c r="FAY13"/>
      <c r="FAZ13"/>
      <c r="FBA13"/>
      <c r="FBB13"/>
      <c r="FBC13"/>
      <c r="FBD13"/>
      <c r="FBE13"/>
      <c r="FBF13"/>
      <c r="FBG13"/>
      <c r="FBH13"/>
      <c r="FBI13"/>
      <c r="FBJ13"/>
      <c r="FBK13"/>
      <c r="FBL13"/>
      <c r="FBM13"/>
      <c r="FBN13"/>
      <c r="FBO13"/>
      <c r="FBP13"/>
      <c r="FBQ13"/>
      <c r="FBR13"/>
      <c r="FBS13"/>
      <c r="FBT13"/>
      <c r="FBU13"/>
      <c r="FBV13"/>
      <c r="FBW13"/>
      <c r="FBX13"/>
      <c r="FBY13"/>
      <c r="FBZ13"/>
      <c r="FCA13"/>
      <c r="FCB13"/>
      <c r="FCC13"/>
      <c r="FCD13"/>
      <c r="FCE13"/>
      <c r="FCF13"/>
      <c r="FCG13"/>
      <c r="FCH13"/>
      <c r="FCI13"/>
      <c r="FCJ13"/>
      <c r="FCK13"/>
      <c r="FCL13"/>
      <c r="FCM13"/>
      <c r="FCN13"/>
      <c r="FCO13"/>
      <c r="FCP13"/>
      <c r="FCQ13"/>
      <c r="FCR13"/>
      <c r="FCS13"/>
      <c r="FCT13"/>
      <c r="FCU13"/>
      <c r="FCV13"/>
      <c r="FCW13"/>
      <c r="FCX13"/>
      <c r="FCY13"/>
      <c r="FCZ13"/>
      <c r="FDA13"/>
      <c r="FDB13"/>
      <c r="FDC13"/>
      <c r="FDD13"/>
      <c r="FDE13"/>
      <c r="FDF13"/>
      <c r="FDG13"/>
      <c r="FDH13"/>
      <c r="FDI13"/>
      <c r="FDJ13"/>
      <c r="FDK13"/>
      <c r="FDL13"/>
      <c r="FDM13"/>
      <c r="FDN13"/>
      <c r="FDO13"/>
      <c r="FDP13"/>
      <c r="FDQ13"/>
      <c r="FDR13"/>
      <c r="FDS13"/>
      <c r="FDT13"/>
      <c r="FDU13"/>
      <c r="FDV13"/>
      <c r="FDW13"/>
      <c r="FDX13"/>
      <c r="FDY13"/>
      <c r="FDZ13"/>
      <c r="FEA13"/>
      <c r="FEB13"/>
      <c r="FEC13"/>
      <c r="FED13"/>
      <c r="FEE13"/>
      <c r="FEF13"/>
      <c r="FEG13"/>
      <c r="FEH13"/>
      <c r="FEI13"/>
      <c r="FEJ13"/>
      <c r="FEK13"/>
      <c r="FEL13"/>
      <c r="FEM13"/>
      <c r="FEN13"/>
      <c r="FEO13"/>
      <c r="FEP13"/>
      <c r="FEQ13"/>
      <c r="FER13"/>
      <c r="FES13"/>
      <c r="FET13"/>
      <c r="FEU13"/>
      <c r="FEV13"/>
      <c r="FEW13"/>
      <c r="FEX13"/>
      <c r="FEY13"/>
      <c r="FEZ13"/>
      <c r="FFA13"/>
      <c r="FFB13"/>
      <c r="FFC13"/>
      <c r="FFD13"/>
      <c r="FFE13"/>
      <c r="FFF13"/>
      <c r="FFG13"/>
      <c r="FFH13"/>
      <c r="FFI13"/>
      <c r="FFJ13"/>
      <c r="FFK13"/>
      <c r="FFL13"/>
      <c r="FFM13"/>
      <c r="FFN13"/>
      <c r="FFO13"/>
      <c r="FFP13"/>
      <c r="FFQ13"/>
      <c r="FFR13"/>
      <c r="FFS13"/>
      <c r="FFT13"/>
      <c r="FFU13"/>
      <c r="FFV13"/>
      <c r="FFW13"/>
      <c r="FFX13"/>
      <c r="FFY13"/>
      <c r="FFZ13"/>
      <c r="FGA13"/>
      <c r="FGB13"/>
      <c r="FGC13"/>
      <c r="FGD13"/>
      <c r="FGE13"/>
      <c r="FGF13"/>
      <c r="FGG13"/>
      <c r="FGH13"/>
      <c r="FGI13"/>
      <c r="FGJ13"/>
      <c r="FGK13"/>
      <c r="FGL13"/>
      <c r="FGM13"/>
      <c r="FGN13"/>
      <c r="FGO13"/>
      <c r="FGP13"/>
      <c r="FGQ13"/>
      <c r="FGR13"/>
      <c r="FGS13"/>
      <c r="FGT13"/>
      <c r="FGU13"/>
      <c r="FGV13"/>
      <c r="FGW13"/>
      <c r="FGX13"/>
      <c r="FGY13"/>
      <c r="FGZ13"/>
      <c r="FHA13"/>
      <c r="FHB13"/>
      <c r="FHC13"/>
      <c r="FHD13"/>
      <c r="FHE13"/>
      <c r="FHF13"/>
      <c r="FHG13"/>
      <c r="FHH13"/>
      <c r="FHI13"/>
      <c r="FHJ13"/>
      <c r="FHK13"/>
      <c r="FHL13"/>
      <c r="FHM13"/>
      <c r="FHN13"/>
      <c r="FHO13"/>
      <c r="FHP13"/>
      <c r="FHQ13"/>
      <c r="FHR13"/>
      <c r="FHS13"/>
      <c r="FHT13"/>
      <c r="FHU13"/>
      <c r="FHV13"/>
      <c r="FHW13"/>
      <c r="FHX13"/>
      <c r="FHY13"/>
      <c r="FHZ13"/>
      <c r="FIA13"/>
      <c r="FIB13"/>
      <c r="FIC13"/>
      <c r="FID13"/>
      <c r="FIE13"/>
      <c r="FIF13"/>
      <c r="FIG13"/>
      <c r="FIH13"/>
      <c r="FII13"/>
      <c r="FIJ13"/>
      <c r="FIK13"/>
      <c r="FIL13"/>
      <c r="FIM13"/>
      <c r="FIN13"/>
      <c r="FIO13"/>
      <c r="FIP13"/>
      <c r="FIQ13"/>
      <c r="FIR13"/>
      <c r="FIS13"/>
      <c r="FIT13"/>
      <c r="FIU13"/>
      <c r="FIV13"/>
      <c r="FIW13"/>
      <c r="FIX13"/>
      <c r="FIY13"/>
      <c r="FIZ13"/>
      <c r="FJA13"/>
      <c r="FJB13"/>
      <c r="FJC13"/>
      <c r="FJD13"/>
      <c r="FJE13"/>
      <c r="FJF13"/>
      <c r="FJG13"/>
      <c r="FJH13"/>
      <c r="FJI13"/>
      <c r="FJJ13"/>
      <c r="FJK13"/>
      <c r="FJL13"/>
      <c r="FJM13"/>
      <c r="FJN13"/>
      <c r="FJO13"/>
      <c r="FJP13"/>
      <c r="FJQ13"/>
      <c r="FJR13"/>
      <c r="FJS13"/>
      <c r="FJT13"/>
      <c r="FJU13"/>
      <c r="FJV13"/>
      <c r="FJW13"/>
      <c r="FJX13"/>
      <c r="FJY13"/>
      <c r="FJZ13"/>
      <c r="FKA13"/>
      <c r="FKB13"/>
      <c r="FKC13"/>
      <c r="FKD13"/>
      <c r="FKE13"/>
      <c r="FKF13"/>
      <c r="FKG13"/>
      <c r="FKH13"/>
      <c r="FKI13"/>
      <c r="FKJ13"/>
      <c r="FKK13"/>
      <c r="FKL13"/>
      <c r="FKM13"/>
      <c r="FKN13"/>
      <c r="FKO13"/>
      <c r="FKP13"/>
      <c r="FKQ13"/>
      <c r="FKR13"/>
      <c r="FKS13"/>
      <c r="FKT13"/>
      <c r="FKU13"/>
      <c r="FKV13"/>
      <c r="FKW13"/>
      <c r="FKX13"/>
      <c r="FKY13"/>
      <c r="FKZ13"/>
      <c r="FLA13"/>
      <c r="FLB13"/>
      <c r="FLC13"/>
      <c r="FLD13"/>
      <c r="FLE13"/>
      <c r="FLF13"/>
      <c r="FLG13"/>
      <c r="FLH13"/>
      <c r="FLI13"/>
      <c r="FLJ13"/>
      <c r="FLK13"/>
      <c r="FLL13"/>
      <c r="FLM13"/>
      <c r="FLN13"/>
      <c r="FLO13"/>
      <c r="FLP13"/>
      <c r="FLQ13"/>
      <c r="FLR13"/>
      <c r="FLS13"/>
      <c r="FLT13"/>
      <c r="FLU13"/>
      <c r="FLV13"/>
      <c r="FLW13"/>
      <c r="FLX13"/>
      <c r="FLY13"/>
      <c r="FLZ13"/>
      <c r="FMA13"/>
      <c r="FMB13"/>
      <c r="FMC13"/>
      <c r="FMD13"/>
      <c r="FME13"/>
      <c r="FMF13"/>
      <c r="FMG13"/>
      <c r="FMH13"/>
      <c r="FMI13"/>
      <c r="FMJ13"/>
      <c r="FMK13"/>
      <c r="FML13"/>
      <c r="FMM13"/>
      <c r="FMN13"/>
      <c r="FMO13"/>
      <c r="FMP13"/>
      <c r="FMQ13"/>
      <c r="FMR13"/>
      <c r="FMS13"/>
      <c r="FMT13"/>
      <c r="FMU13"/>
      <c r="FMV13"/>
      <c r="FMW13"/>
      <c r="FMX13"/>
      <c r="FMY13"/>
      <c r="FMZ13"/>
      <c r="FNA13"/>
      <c r="FNB13"/>
      <c r="FNC13"/>
      <c r="FND13"/>
      <c r="FNE13"/>
      <c r="FNF13"/>
      <c r="FNG13"/>
      <c r="FNH13"/>
      <c r="FNI13"/>
      <c r="FNJ13"/>
      <c r="FNK13"/>
      <c r="FNL13"/>
      <c r="FNM13"/>
      <c r="FNN13"/>
      <c r="FNO13"/>
      <c r="FNP13"/>
      <c r="FNQ13"/>
      <c r="FNR13"/>
      <c r="FNS13"/>
      <c r="FNT13"/>
      <c r="FNU13"/>
      <c r="FNV13"/>
      <c r="FNW13"/>
      <c r="FNX13"/>
      <c r="FNY13"/>
      <c r="FNZ13"/>
      <c r="FOA13"/>
      <c r="FOB13"/>
      <c r="FOC13"/>
      <c r="FOD13"/>
      <c r="FOE13"/>
      <c r="FOF13"/>
      <c r="FOG13"/>
      <c r="FOH13"/>
      <c r="FOI13"/>
      <c r="FOJ13"/>
      <c r="FOK13"/>
      <c r="FOL13"/>
      <c r="FOM13"/>
      <c r="FON13"/>
      <c r="FOO13"/>
      <c r="FOP13"/>
      <c r="FOQ13"/>
      <c r="FOR13"/>
      <c r="FOS13"/>
      <c r="FOT13"/>
      <c r="FOU13"/>
      <c r="FOV13"/>
      <c r="FOW13"/>
      <c r="FOX13"/>
      <c r="FOY13"/>
      <c r="FOZ13"/>
      <c r="FPA13"/>
      <c r="FPB13"/>
      <c r="FPC13"/>
      <c r="FPD13"/>
      <c r="FPE13"/>
      <c r="FPF13"/>
      <c r="FPG13"/>
      <c r="FPH13"/>
      <c r="FPI13"/>
      <c r="FPJ13"/>
      <c r="FPK13"/>
      <c r="FPL13"/>
      <c r="FPM13"/>
      <c r="FPN13"/>
      <c r="FPO13"/>
      <c r="FPP13"/>
      <c r="FPQ13"/>
      <c r="FPR13"/>
      <c r="FPS13"/>
      <c r="FPT13"/>
      <c r="FPU13"/>
      <c r="FPV13"/>
      <c r="FPW13"/>
      <c r="FPX13"/>
      <c r="FPY13"/>
      <c r="FPZ13"/>
      <c r="FQA13"/>
      <c r="FQB13"/>
      <c r="FQC13"/>
      <c r="FQD13"/>
      <c r="FQE13"/>
      <c r="FQF13"/>
      <c r="FQG13"/>
      <c r="FQH13"/>
      <c r="FQI13"/>
      <c r="FQJ13"/>
      <c r="FQK13"/>
      <c r="FQL13"/>
      <c r="FQM13"/>
      <c r="FQN13"/>
      <c r="FQO13"/>
      <c r="FQP13"/>
      <c r="FQQ13"/>
      <c r="FQR13"/>
      <c r="FQS13"/>
      <c r="FQT13"/>
      <c r="FQU13"/>
      <c r="FQV13"/>
      <c r="FQW13"/>
      <c r="FQX13"/>
      <c r="FQY13"/>
      <c r="FQZ13"/>
      <c r="FRA13"/>
      <c r="FRB13"/>
      <c r="FRC13"/>
      <c r="FRD13"/>
      <c r="FRE13"/>
      <c r="FRF13"/>
      <c r="FRG13"/>
      <c r="FRH13"/>
      <c r="FRI13"/>
      <c r="FRJ13"/>
      <c r="FRK13"/>
      <c r="FRL13"/>
      <c r="FRM13"/>
      <c r="FRN13"/>
      <c r="FRO13"/>
      <c r="FRP13"/>
      <c r="FRQ13"/>
      <c r="FRR13"/>
      <c r="FRS13"/>
      <c r="FRT13"/>
      <c r="FRU13"/>
      <c r="FRV13"/>
      <c r="FRW13"/>
      <c r="FRX13"/>
      <c r="FRY13"/>
      <c r="FRZ13"/>
      <c r="FSA13"/>
      <c r="FSB13"/>
      <c r="FSC13"/>
      <c r="FSD13"/>
      <c r="FSE13"/>
      <c r="FSF13"/>
      <c r="FSG13"/>
      <c r="FSH13"/>
      <c r="FSI13"/>
      <c r="FSJ13"/>
      <c r="FSK13"/>
      <c r="FSL13"/>
      <c r="FSM13"/>
      <c r="FSN13"/>
      <c r="FSO13"/>
      <c r="FSP13"/>
      <c r="FSQ13"/>
      <c r="FSR13"/>
      <c r="FSS13"/>
      <c r="FST13"/>
      <c r="FSU13"/>
      <c r="FSV13"/>
      <c r="FSW13"/>
      <c r="FSX13"/>
      <c r="FSY13"/>
      <c r="FSZ13"/>
      <c r="FTA13"/>
      <c r="FTB13"/>
      <c r="FTC13"/>
      <c r="FTD13"/>
      <c r="FTE13"/>
      <c r="FTF13"/>
      <c r="FTG13"/>
      <c r="FTH13"/>
      <c r="FTI13"/>
      <c r="FTJ13"/>
      <c r="FTK13"/>
      <c r="FTL13"/>
      <c r="FTM13"/>
      <c r="FTN13"/>
      <c r="FTO13"/>
      <c r="FTP13"/>
      <c r="FTQ13"/>
      <c r="FTR13"/>
      <c r="FTS13"/>
      <c r="FTT13"/>
      <c r="FTU13"/>
      <c r="FTV13"/>
      <c r="FTW13"/>
      <c r="FTX13"/>
      <c r="FTY13"/>
      <c r="FTZ13"/>
      <c r="FUA13"/>
      <c r="FUB13"/>
      <c r="FUC13"/>
      <c r="FUD13"/>
      <c r="FUE13"/>
      <c r="FUF13"/>
      <c r="FUG13"/>
      <c r="FUH13"/>
      <c r="FUI13"/>
      <c r="FUJ13"/>
      <c r="FUK13"/>
      <c r="FUL13"/>
      <c r="FUM13"/>
      <c r="FUN13"/>
      <c r="FUO13"/>
      <c r="FUP13"/>
      <c r="FUQ13"/>
      <c r="FUR13"/>
      <c r="FUS13"/>
      <c r="FUT13"/>
      <c r="FUU13"/>
      <c r="FUV13"/>
      <c r="FUW13"/>
      <c r="FUX13"/>
      <c r="FUY13"/>
      <c r="FUZ13"/>
      <c r="FVA13"/>
      <c r="FVB13"/>
      <c r="FVC13"/>
      <c r="FVD13"/>
      <c r="FVE13"/>
      <c r="FVF13"/>
      <c r="FVG13"/>
      <c r="FVH13"/>
      <c r="FVI13"/>
      <c r="FVJ13"/>
      <c r="FVK13"/>
      <c r="FVL13"/>
      <c r="FVM13"/>
      <c r="FVN13"/>
      <c r="FVO13"/>
      <c r="FVP13"/>
      <c r="FVQ13"/>
      <c r="FVR13"/>
      <c r="FVS13"/>
      <c r="FVT13"/>
      <c r="FVU13"/>
      <c r="FVV13"/>
      <c r="FVW13"/>
      <c r="FVX13"/>
      <c r="FVY13"/>
      <c r="FVZ13"/>
      <c r="FWA13"/>
      <c r="FWB13"/>
      <c r="FWC13"/>
      <c r="FWD13"/>
      <c r="FWE13"/>
      <c r="FWF13"/>
      <c r="FWG13"/>
      <c r="FWH13"/>
      <c r="FWI13"/>
      <c r="FWJ13"/>
      <c r="FWK13"/>
      <c r="FWL13"/>
      <c r="FWM13"/>
      <c r="FWN13"/>
      <c r="FWO13"/>
      <c r="FWP13"/>
      <c r="FWQ13"/>
      <c r="FWR13"/>
      <c r="FWS13"/>
      <c r="FWT13"/>
      <c r="FWU13"/>
      <c r="FWV13"/>
      <c r="FWW13"/>
      <c r="FWX13"/>
      <c r="FWY13"/>
      <c r="FWZ13"/>
      <c r="FXA13"/>
      <c r="FXB13"/>
      <c r="FXC13"/>
      <c r="FXD13"/>
      <c r="FXE13"/>
      <c r="FXF13"/>
      <c r="FXG13"/>
      <c r="FXH13"/>
      <c r="FXI13"/>
      <c r="FXJ13"/>
      <c r="FXK13"/>
      <c r="FXL13"/>
      <c r="FXM13"/>
      <c r="FXN13"/>
      <c r="FXO13"/>
      <c r="FXP13"/>
      <c r="FXQ13"/>
      <c r="FXR13"/>
      <c r="FXS13"/>
      <c r="FXT13"/>
      <c r="FXU13"/>
      <c r="FXV13"/>
      <c r="FXW13"/>
      <c r="FXX13"/>
      <c r="FXY13"/>
      <c r="FXZ13"/>
      <c r="FYA13"/>
      <c r="FYB13"/>
      <c r="FYC13"/>
      <c r="FYD13"/>
      <c r="FYE13"/>
      <c r="FYF13"/>
      <c r="FYG13"/>
      <c r="FYH13"/>
      <c r="FYI13"/>
      <c r="FYJ13"/>
      <c r="FYK13"/>
      <c r="FYL13"/>
      <c r="FYM13"/>
      <c r="FYN13"/>
      <c r="FYO13"/>
      <c r="FYP13"/>
      <c r="FYQ13"/>
      <c r="FYR13"/>
      <c r="FYS13"/>
      <c r="FYT13"/>
      <c r="FYU13"/>
      <c r="FYV13"/>
      <c r="FYW13"/>
      <c r="FYX13"/>
      <c r="FYY13"/>
      <c r="FYZ13"/>
      <c r="FZA13"/>
      <c r="FZB13"/>
      <c r="FZC13"/>
      <c r="FZD13"/>
      <c r="FZE13"/>
      <c r="FZF13"/>
      <c r="FZG13"/>
      <c r="FZH13"/>
      <c r="FZI13"/>
      <c r="FZJ13"/>
      <c r="FZK13"/>
      <c r="FZL13"/>
      <c r="FZM13"/>
      <c r="FZN13"/>
      <c r="FZO13"/>
      <c r="FZP13"/>
      <c r="FZQ13"/>
      <c r="FZR13"/>
      <c r="FZS13"/>
      <c r="FZT13"/>
      <c r="FZU13"/>
      <c r="FZV13"/>
      <c r="FZW13"/>
      <c r="FZX13"/>
      <c r="FZY13"/>
      <c r="FZZ13"/>
      <c r="GAA13"/>
      <c r="GAB13"/>
      <c r="GAC13"/>
      <c r="GAD13"/>
      <c r="GAE13"/>
      <c r="GAF13"/>
      <c r="GAG13"/>
      <c r="GAH13"/>
      <c r="GAI13"/>
      <c r="GAJ13"/>
      <c r="GAK13"/>
      <c r="GAL13"/>
      <c r="GAM13"/>
      <c r="GAN13"/>
      <c r="GAO13"/>
      <c r="GAP13"/>
      <c r="GAQ13"/>
      <c r="GAR13"/>
      <c r="GAS13"/>
      <c r="GAT13"/>
      <c r="GAU13"/>
      <c r="GAV13"/>
      <c r="GAW13"/>
      <c r="GAX13"/>
      <c r="GAY13"/>
      <c r="GAZ13"/>
      <c r="GBA13"/>
      <c r="GBB13"/>
      <c r="GBC13"/>
      <c r="GBD13"/>
      <c r="GBE13"/>
      <c r="GBF13"/>
      <c r="GBG13"/>
      <c r="GBH13"/>
      <c r="GBI13"/>
      <c r="GBJ13"/>
      <c r="GBK13"/>
      <c r="GBL13"/>
      <c r="GBM13"/>
      <c r="GBN13"/>
      <c r="GBO13"/>
      <c r="GBP13"/>
      <c r="GBQ13"/>
      <c r="GBR13"/>
      <c r="GBS13"/>
      <c r="GBT13"/>
      <c r="GBU13"/>
      <c r="GBV13"/>
      <c r="GBW13"/>
      <c r="GBX13"/>
      <c r="GBY13"/>
      <c r="GBZ13"/>
      <c r="GCA13"/>
      <c r="GCB13"/>
      <c r="GCC13"/>
      <c r="GCD13"/>
      <c r="GCE13"/>
      <c r="GCF13"/>
      <c r="GCG13"/>
      <c r="GCH13"/>
      <c r="GCI13"/>
      <c r="GCJ13"/>
      <c r="GCK13"/>
      <c r="GCL13"/>
      <c r="GCM13"/>
      <c r="GCN13"/>
      <c r="GCO13"/>
      <c r="GCP13"/>
      <c r="GCQ13"/>
      <c r="GCR13"/>
      <c r="GCS13"/>
      <c r="GCT13"/>
      <c r="GCU13"/>
      <c r="GCV13"/>
      <c r="GCW13"/>
      <c r="GCX13"/>
      <c r="GCY13"/>
      <c r="GCZ13"/>
      <c r="GDA13"/>
      <c r="GDB13"/>
      <c r="GDC13"/>
      <c r="GDD13"/>
      <c r="GDE13"/>
      <c r="GDF13"/>
      <c r="GDG13"/>
      <c r="GDH13"/>
      <c r="GDI13"/>
      <c r="GDJ13"/>
      <c r="GDK13"/>
      <c r="GDL13"/>
      <c r="GDM13"/>
      <c r="GDN13"/>
      <c r="GDO13"/>
      <c r="GDP13"/>
      <c r="GDQ13"/>
      <c r="GDR13"/>
      <c r="GDS13"/>
      <c r="GDT13"/>
      <c r="GDU13"/>
      <c r="GDV13"/>
      <c r="GDW13"/>
      <c r="GDX13"/>
      <c r="GDY13"/>
      <c r="GDZ13"/>
      <c r="GEA13"/>
      <c r="GEB13"/>
      <c r="GEC13"/>
      <c r="GED13"/>
      <c r="GEE13"/>
      <c r="GEF13"/>
      <c r="GEG13"/>
      <c r="GEH13"/>
      <c r="GEI13"/>
      <c r="GEJ13"/>
      <c r="GEK13"/>
      <c r="GEL13"/>
      <c r="GEM13"/>
      <c r="GEN13"/>
      <c r="GEO13"/>
      <c r="GEP13"/>
      <c r="GEQ13"/>
      <c r="GER13"/>
      <c r="GES13"/>
      <c r="GET13"/>
      <c r="GEU13"/>
      <c r="GEV13"/>
      <c r="GEW13"/>
      <c r="GEX13"/>
      <c r="GEY13"/>
      <c r="GEZ13"/>
      <c r="GFA13"/>
      <c r="GFB13"/>
      <c r="GFC13"/>
      <c r="GFD13"/>
      <c r="GFE13"/>
      <c r="GFF13"/>
      <c r="GFG13"/>
      <c r="GFH13"/>
      <c r="GFI13"/>
      <c r="GFJ13"/>
      <c r="GFK13"/>
      <c r="GFL13"/>
      <c r="GFM13"/>
      <c r="GFN13"/>
      <c r="GFO13"/>
      <c r="GFP13"/>
      <c r="GFQ13"/>
      <c r="GFR13"/>
      <c r="GFS13"/>
      <c r="GFT13"/>
      <c r="GFU13"/>
      <c r="GFV13"/>
      <c r="GFW13"/>
      <c r="GFX13"/>
      <c r="GFY13"/>
      <c r="GFZ13"/>
      <c r="GGA13"/>
      <c r="GGB13"/>
      <c r="GGC13"/>
      <c r="GGD13"/>
      <c r="GGE13"/>
      <c r="GGF13"/>
      <c r="GGG13"/>
      <c r="GGH13"/>
      <c r="GGI13"/>
      <c r="GGJ13"/>
      <c r="GGK13"/>
      <c r="GGL13"/>
      <c r="GGM13"/>
      <c r="GGN13"/>
      <c r="GGO13"/>
      <c r="GGP13"/>
      <c r="GGQ13"/>
      <c r="GGR13"/>
      <c r="GGS13"/>
      <c r="GGT13"/>
      <c r="GGU13"/>
      <c r="GGV13"/>
      <c r="GGW13"/>
      <c r="GGX13"/>
      <c r="GGY13"/>
      <c r="GGZ13"/>
      <c r="GHA13"/>
      <c r="GHB13"/>
      <c r="GHC13"/>
      <c r="GHD13"/>
      <c r="GHE13"/>
      <c r="GHF13"/>
      <c r="GHG13"/>
      <c r="GHH13"/>
      <c r="GHI13"/>
      <c r="GHJ13"/>
      <c r="GHK13"/>
      <c r="GHL13"/>
      <c r="GHM13"/>
      <c r="GHN13"/>
      <c r="GHO13"/>
      <c r="GHP13"/>
      <c r="GHQ13"/>
      <c r="GHR13"/>
      <c r="GHS13"/>
      <c r="GHT13"/>
      <c r="GHU13"/>
      <c r="GHV13"/>
      <c r="GHW13"/>
      <c r="GHX13"/>
      <c r="GHY13"/>
      <c r="GHZ13"/>
      <c r="GIA13"/>
      <c r="GIB13"/>
      <c r="GIC13"/>
      <c r="GID13"/>
      <c r="GIE13"/>
      <c r="GIF13"/>
      <c r="GIG13"/>
      <c r="GIH13"/>
      <c r="GII13"/>
      <c r="GIJ13"/>
      <c r="GIK13"/>
      <c r="GIL13"/>
      <c r="GIM13"/>
      <c r="GIN13"/>
      <c r="GIO13"/>
      <c r="GIP13"/>
      <c r="GIQ13"/>
      <c r="GIR13"/>
      <c r="GIS13"/>
      <c r="GIT13"/>
      <c r="GIU13"/>
      <c r="GIV13"/>
      <c r="GIW13"/>
      <c r="GIX13"/>
      <c r="GIY13"/>
      <c r="GIZ13"/>
      <c r="GJA13"/>
      <c r="GJB13"/>
      <c r="GJC13"/>
      <c r="GJD13"/>
      <c r="GJE13"/>
      <c r="GJF13"/>
      <c r="GJG13"/>
      <c r="GJH13"/>
      <c r="GJI13"/>
      <c r="GJJ13"/>
      <c r="GJK13"/>
      <c r="GJL13"/>
      <c r="GJM13"/>
      <c r="GJN13"/>
      <c r="GJO13"/>
      <c r="GJP13"/>
      <c r="GJQ13"/>
      <c r="GJR13"/>
      <c r="GJS13"/>
      <c r="GJT13"/>
      <c r="GJU13"/>
      <c r="GJV13"/>
      <c r="GJW13"/>
      <c r="GJX13"/>
      <c r="GJY13"/>
      <c r="GJZ13"/>
      <c r="GKA13"/>
      <c r="GKB13"/>
      <c r="GKC13"/>
      <c r="GKD13"/>
      <c r="GKE13"/>
      <c r="GKF13"/>
      <c r="GKG13"/>
      <c r="GKH13"/>
      <c r="GKI13"/>
      <c r="GKJ13"/>
      <c r="GKK13"/>
      <c r="GKL13"/>
      <c r="GKM13"/>
      <c r="GKN13"/>
      <c r="GKO13"/>
      <c r="GKP13"/>
      <c r="GKQ13"/>
      <c r="GKR13"/>
      <c r="GKS13"/>
      <c r="GKT13"/>
      <c r="GKU13"/>
      <c r="GKV13"/>
      <c r="GKW13"/>
      <c r="GKX13"/>
      <c r="GKY13"/>
      <c r="GKZ13"/>
      <c r="GLA13"/>
      <c r="GLB13"/>
      <c r="GLC13"/>
      <c r="GLD13"/>
      <c r="GLE13"/>
      <c r="GLF13"/>
      <c r="GLG13"/>
      <c r="GLH13"/>
      <c r="GLI13"/>
      <c r="GLJ13"/>
      <c r="GLK13"/>
      <c r="GLL13"/>
      <c r="GLM13"/>
      <c r="GLN13"/>
      <c r="GLO13"/>
      <c r="GLP13"/>
      <c r="GLQ13"/>
      <c r="GLR13"/>
      <c r="GLS13"/>
      <c r="GLT13"/>
      <c r="GLU13"/>
      <c r="GLV13"/>
      <c r="GLW13"/>
      <c r="GLX13"/>
      <c r="GLY13"/>
      <c r="GLZ13"/>
      <c r="GMA13"/>
      <c r="GMB13"/>
      <c r="GMC13"/>
      <c r="GMD13"/>
      <c r="GME13"/>
      <c r="GMF13"/>
      <c r="GMG13"/>
      <c r="GMH13"/>
      <c r="GMI13"/>
      <c r="GMJ13"/>
      <c r="GMK13"/>
      <c r="GML13"/>
      <c r="GMM13"/>
      <c r="GMN13"/>
      <c r="GMO13"/>
      <c r="GMP13"/>
      <c r="GMQ13"/>
      <c r="GMR13"/>
      <c r="GMS13"/>
      <c r="GMT13"/>
      <c r="GMU13"/>
      <c r="GMV13"/>
      <c r="GMW13"/>
      <c r="GMX13"/>
      <c r="GMY13"/>
      <c r="GMZ13"/>
      <c r="GNA13"/>
      <c r="GNB13"/>
      <c r="GNC13"/>
      <c r="GND13"/>
      <c r="GNE13"/>
      <c r="GNF13"/>
      <c r="GNG13"/>
      <c r="GNH13"/>
      <c r="GNI13"/>
      <c r="GNJ13"/>
      <c r="GNK13"/>
      <c r="GNL13"/>
      <c r="GNM13"/>
      <c r="GNN13"/>
      <c r="GNO13"/>
      <c r="GNP13"/>
      <c r="GNQ13"/>
      <c r="GNR13"/>
      <c r="GNS13"/>
      <c r="GNT13"/>
      <c r="GNU13"/>
      <c r="GNV13"/>
      <c r="GNW13"/>
      <c r="GNX13"/>
      <c r="GNY13"/>
      <c r="GNZ13"/>
      <c r="GOA13"/>
      <c r="GOB13"/>
      <c r="GOC13"/>
      <c r="GOD13"/>
      <c r="GOE13"/>
      <c r="GOF13"/>
      <c r="GOG13"/>
      <c r="GOH13"/>
      <c r="GOI13"/>
      <c r="GOJ13"/>
      <c r="GOK13"/>
      <c r="GOL13"/>
      <c r="GOM13"/>
      <c r="GON13"/>
      <c r="GOO13"/>
      <c r="GOP13"/>
      <c r="GOQ13"/>
      <c r="GOR13"/>
      <c r="GOS13"/>
      <c r="GOT13"/>
      <c r="GOU13"/>
      <c r="GOV13"/>
      <c r="GOW13"/>
      <c r="GOX13"/>
      <c r="GOY13"/>
      <c r="GOZ13"/>
      <c r="GPA13"/>
      <c r="GPB13"/>
      <c r="GPC13"/>
      <c r="GPD13"/>
      <c r="GPE13"/>
      <c r="GPF13"/>
      <c r="GPG13"/>
      <c r="GPH13"/>
      <c r="GPI13"/>
      <c r="GPJ13"/>
      <c r="GPK13"/>
      <c r="GPL13"/>
      <c r="GPM13"/>
      <c r="GPN13"/>
      <c r="GPO13"/>
      <c r="GPP13"/>
      <c r="GPQ13"/>
      <c r="GPR13"/>
      <c r="GPS13"/>
      <c r="GPT13"/>
      <c r="GPU13"/>
      <c r="GPV13"/>
      <c r="GPW13"/>
      <c r="GPX13"/>
      <c r="GPY13"/>
      <c r="GPZ13"/>
      <c r="GQA13"/>
      <c r="GQB13"/>
      <c r="GQC13"/>
      <c r="GQD13"/>
      <c r="GQE13"/>
      <c r="GQF13"/>
      <c r="GQG13"/>
      <c r="GQH13"/>
      <c r="GQI13"/>
      <c r="GQJ13"/>
      <c r="GQK13"/>
      <c r="GQL13"/>
      <c r="GQM13"/>
      <c r="GQN13"/>
      <c r="GQO13"/>
      <c r="GQP13"/>
      <c r="GQQ13"/>
      <c r="GQR13"/>
      <c r="GQS13"/>
      <c r="GQT13"/>
      <c r="GQU13"/>
      <c r="GQV13"/>
      <c r="GQW13"/>
      <c r="GQX13"/>
      <c r="GQY13"/>
      <c r="GQZ13"/>
      <c r="GRA13"/>
      <c r="GRB13"/>
      <c r="GRC13"/>
      <c r="GRD13"/>
      <c r="GRE13"/>
      <c r="GRF13"/>
      <c r="GRG13"/>
      <c r="GRH13"/>
      <c r="GRI13"/>
      <c r="GRJ13"/>
      <c r="GRK13"/>
      <c r="GRL13"/>
      <c r="GRM13"/>
      <c r="GRN13"/>
      <c r="GRO13"/>
      <c r="GRP13"/>
      <c r="GRQ13"/>
      <c r="GRR13"/>
      <c r="GRS13"/>
      <c r="GRT13"/>
      <c r="GRU13"/>
      <c r="GRV13"/>
      <c r="GRW13"/>
      <c r="GRX13"/>
      <c r="GRY13"/>
      <c r="GRZ13"/>
      <c r="GSA13"/>
      <c r="GSB13"/>
      <c r="GSC13"/>
      <c r="GSD13"/>
      <c r="GSE13"/>
      <c r="GSF13"/>
      <c r="GSG13"/>
      <c r="GSH13"/>
      <c r="GSI13"/>
      <c r="GSJ13"/>
      <c r="GSK13"/>
      <c r="GSL13"/>
      <c r="GSM13"/>
      <c r="GSN13"/>
      <c r="GSO13"/>
      <c r="GSP13"/>
      <c r="GSQ13"/>
      <c r="GSR13"/>
      <c r="GSS13"/>
      <c r="GST13"/>
      <c r="GSU13"/>
      <c r="GSV13"/>
      <c r="GSW13"/>
      <c r="GSX13"/>
      <c r="GSY13"/>
      <c r="GSZ13"/>
      <c r="GTA13"/>
      <c r="GTB13"/>
      <c r="GTC13"/>
      <c r="GTD13"/>
      <c r="GTE13"/>
      <c r="GTF13"/>
      <c r="GTG13"/>
      <c r="GTH13"/>
      <c r="GTI13"/>
      <c r="GTJ13"/>
      <c r="GTK13"/>
      <c r="GTL13"/>
      <c r="GTM13"/>
      <c r="GTN13"/>
      <c r="GTO13"/>
      <c r="GTP13"/>
      <c r="GTQ13"/>
      <c r="GTR13"/>
      <c r="GTS13"/>
      <c r="GTT13"/>
      <c r="GTU13"/>
      <c r="GTV13"/>
      <c r="GTW13"/>
      <c r="GTX13"/>
      <c r="GTY13"/>
      <c r="GTZ13"/>
      <c r="GUA13"/>
      <c r="GUB13"/>
      <c r="GUC13"/>
      <c r="GUD13"/>
      <c r="GUE13"/>
      <c r="GUF13"/>
      <c r="GUG13"/>
      <c r="GUH13"/>
      <c r="GUI13"/>
      <c r="GUJ13"/>
      <c r="GUK13"/>
      <c r="GUL13"/>
      <c r="GUM13"/>
      <c r="GUN13"/>
      <c r="GUO13"/>
      <c r="GUP13"/>
      <c r="GUQ13"/>
      <c r="GUR13"/>
      <c r="GUS13"/>
      <c r="GUT13"/>
      <c r="GUU13"/>
      <c r="GUV13"/>
      <c r="GUW13"/>
      <c r="GUX13"/>
      <c r="GUY13"/>
      <c r="GUZ13"/>
      <c r="GVA13"/>
      <c r="GVB13"/>
      <c r="GVC13"/>
      <c r="GVD13"/>
      <c r="GVE13"/>
      <c r="GVF13"/>
      <c r="GVG13"/>
      <c r="GVH13"/>
      <c r="GVI13"/>
      <c r="GVJ13"/>
      <c r="GVK13"/>
      <c r="GVL13"/>
      <c r="GVM13"/>
      <c r="GVN13"/>
      <c r="GVO13"/>
      <c r="GVP13"/>
      <c r="GVQ13"/>
      <c r="GVR13"/>
      <c r="GVS13"/>
      <c r="GVT13"/>
      <c r="GVU13"/>
      <c r="GVV13"/>
      <c r="GVW13"/>
      <c r="GVX13"/>
      <c r="GVY13"/>
      <c r="GVZ13"/>
      <c r="GWA13"/>
      <c r="GWB13"/>
      <c r="GWC13"/>
      <c r="GWD13"/>
      <c r="GWE13"/>
      <c r="GWF13"/>
      <c r="GWG13"/>
      <c r="GWH13"/>
      <c r="GWI13"/>
      <c r="GWJ13"/>
      <c r="GWK13"/>
      <c r="GWL13"/>
      <c r="GWM13"/>
      <c r="GWN13"/>
      <c r="GWO13"/>
      <c r="GWP13"/>
      <c r="GWQ13"/>
      <c r="GWR13"/>
      <c r="GWS13"/>
      <c r="GWT13"/>
      <c r="GWU13"/>
      <c r="GWV13"/>
      <c r="GWW13"/>
      <c r="GWX13"/>
      <c r="GWY13"/>
      <c r="GWZ13"/>
      <c r="GXA13"/>
      <c r="GXB13"/>
      <c r="GXC13"/>
      <c r="GXD13"/>
      <c r="GXE13"/>
      <c r="GXF13"/>
      <c r="GXG13"/>
      <c r="GXH13"/>
      <c r="GXI13"/>
      <c r="GXJ13"/>
      <c r="GXK13"/>
      <c r="GXL13"/>
      <c r="GXM13"/>
      <c r="GXN13"/>
      <c r="GXO13"/>
      <c r="GXP13"/>
      <c r="GXQ13"/>
      <c r="GXR13"/>
      <c r="GXS13"/>
      <c r="GXT13"/>
      <c r="GXU13"/>
      <c r="GXV13"/>
      <c r="GXW13"/>
      <c r="GXX13"/>
      <c r="GXY13"/>
      <c r="GXZ13"/>
      <c r="GYA13"/>
      <c r="GYB13"/>
      <c r="GYC13"/>
      <c r="GYD13"/>
      <c r="GYE13"/>
      <c r="GYF13"/>
      <c r="GYG13"/>
      <c r="GYH13"/>
      <c r="GYI13"/>
      <c r="GYJ13"/>
      <c r="GYK13"/>
      <c r="GYL13"/>
      <c r="GYM13"/>
      <c r="GYN13"/>
      <c r="GYO13"/>
      <c r="GYP13"/>
      <c r="GYQ13"/>
      <c r="GYR13"/>
      <c r="GYS13"/>
      <c r="GYT13"/>
      <c r="GYU13"/>
      <c r="GYV13"/>
      <c r="GYW13"/>
      <c r="GYX13"/>
      <c r="GYY13"/>
      <c r="GYZ13"/>
      <c r="GZA13"/>
      <c r="GZB13"/>
      <c r="GZC13"/>
      <c r="GZD13"/>
      <c r="GZE13"/>
      <c r="GZF13"/>
      <c r="GZG13"/>
      <c r="GZH13"/>
      <c r="GZI13"/>
      <c r="GZJ13"/>
      <c r="GZK13"/>
      <c r="GZL13"/>
      <c r="GZM13"/>
      <c r="GZN13"/>
      <c r="GZO13"/>
      <c r="GZP13"/>
      <c r="GZQ13"/>
      <c r="GZR13"/>
      <c r="GZS13"/>
      <c r="GZT13"/>
      <c r="GZU13"/>
      <c r="GZV13"/>
      <c r="GZW13"/>
      <c r="GZX13"/>
      <c r="GZY13"/>
      <c r="GZZ13"/>
      <c r="HAA13"/>
      <c r="HAB13"/>
      <c r="HAC13"/>
      <c r="HAD13"/>
      <c r="HAE13"/>
      <c r="HAF13"/>
      <c r="HAG13"/>
      <c r="HAH13"/>
      <c r="HAI13"/>
      <c r="HAJ13"/>
      <c r="HAK13"/>
      <c r="HAL13"/>
      <c r="HAM13"/>
      <c r="HAN13"/>
      <c r="HAO13"/>
      <c r="HAP13"/>
      <c r="HAQ13"/>
      <c r="HAR13"/>
      <c r="HAS13"/>
      <c r="HAT13"/>
      <c r="HAU13"/>
      <c r="HAV13"/>
      <c r="HAW13"/>
      <c r="HAX13"/>
      <c r="HAY13"/>
      <c r="HAZ13"/>
      <c r="HBA13"/>
      <c r="HBB13"/>
      <c r="HBC13"/>
      <c r="HBD13"/>
      <c r="HBE13"/>
      <c r="HBF13"/>
      <c r="HBG13"/>
      <c r="HBH13"/>
      <c r="HBI13"/>
      <c r="HBJ13"/>
      <c r="HBK13"/>
      <c r="HBL13"/>
      <c r="HBM13"/>
      <c r="HBN13"/>
      <c r="HBO13"/>
      <c r="HBP13"/>
      <c r="HBQ13"/>
      <c r="HBR13"/>
      <c r="HBS13"/>
      <c r="HBT13"/>
      <c r="HBU13"/>
      <c r="HBV13"/>
      <c r="HBW13"/>
      <c r="HBX13"/>
      <c r="HBY13"/>
      <c r="HBZ13"/>
      <c r="HCA13"/>
      <c r="HCB13"/>
      <c r="HCC13"/>
      <c r="HCD13"/>
      <c r="HCE13"/>
      <c r="HCF13"/>
      <c r="HCG13"/>
      <c r="HCH13"/>
      <c r="HCI13"/>
      <c r="HCJ13"/>
      <c r="HCK13"/>
      <c r="HCL13"/>
      <c r="HCM13"/>
      <c r="HCN13"/>
      <c r="HCO13"/>
      <c r="HCP13"/>
      <c r="HCQ13"/>
      <c r="HCR13"/>
      <c r="HCS13"/>
      <c r="HCT13"/>
      <c r="HCU13"/>
      <c r="HCV13"/>
      <c r="HCW13"/>
      <c r="HCX13"/>
      <c r="HCY13"/>
      <c r="HCZ13"/>
      <c r="HDA13"/>
      <c r="HDB13"/>
      <c r="HDC13"/>
      <c r="HDD13"/>
      <c r="HDE13"/>
      <c r="HDF13"/>
      <c r="HDG13"/>
      <c r="HDH13"/>
      <c r="HDI13"/>
      <c r="HDJ13"/>
      <c r="HDK13"/>
      <c r="HDL13"/>
      <c r="HDM13"/>
      <c r="HDN13"/>
      <c r="HDO13"/>
      <c r="HDP13"/>
      <c r="HDQ13"/>
      <c r="HDR13"/>
      <c r="HDS13"/>
      <c r="HDT13"/>
      <c r="HDU13"/>
      <c r="HDV13"/>
      <c r="HDW13"/>
      <c r="HDX13"/>
      <c r="HDY13"/>
      <c r="HDZ13"/>
      <c r="HEA13"/>
      <c r="HEB13"/>
      <c r="HEC13"/>
      <c r="HED13"/>
      <c r="HEE13"/>
      <c r="HEF13"/>
      <c r="HEG13"/>
      <c r="HEH13"/>
      <c r="HEI13"/>
      <c r="HEJ13"/>
      <c r="HEK13"/>
      <c r="HEL13"/>
      <c r="HEM13"/>
      <c r="HEN13"/>
      <c r="HEO13"/>
      <c r="HEP13"/>
      <c r="HEQ13"/>
      <c r="HER13"/>
      <c r="HES13"/>
      <c r="HET13"/>
      <c r="HEU13"/>
      <c r="HEV13"/>
      <c r="HEW13"/>
      <c r="HEX13"/>
      <c r="HEY13"/>
      <c r="HEZ13"/>
      <c r="HFA13"/>
      <c r="HFB13"/>
      <c r="HFC13"/>
      <c r="HFD13"/>
      <c r="HFE13"/>
      <c r="HFF13"/>
      <c r="HFG13"/>
      <c r="HFH13"/>
      <c r="HFI13"/>
      <c r="HFJ13"/>
      <c r="HFK13"/>
      <c r="HFL13"/>
      <c r="HFM13"/>
      <c r="HFN13"/>
      <c r="HFO13"/>
      <c r="HFP13"/>
      <c r="HFQ13"/>
      <c r="HFR13"/>
      <c r="HFS13"/>
      <c r="HFT13"/>
      <c r="HFU13"/>
      <c r="HFV13"/>
      <c r="HFW13"/>
      <c r="HFX13"/>
      <c r="HFY13"/>
      <c r="HFZ13"/>
      <c r="HGA13"/>
      <c r="HGB13"/>
      <c r="HGC13"/>
      <c r="HGD13"/>
      <c r="HGE13"/>
      <c r="HGF13"/>
      <c r="HGG13"/>
      <c r="HGH13"/>
      <c r="HGI13"/>
      <c r="HGJ13"/>
      <c r="HGK13"/>
      <c r="HGL13"/>
      <c r="HGM13"/>
      <c r="HGN13"/>
      <c r="HGO13"/>
      <c r="HGP13"/>
      <c r="HGQ13"/>
      <c r="HGR13"/>
      <c r="HGS13"/>
      <c r="HGT13"/>
      <c r="HGU13"/>
      <c r="HGV13"/>
      <c r="HGW13"/>
      <c r="HGX13"/>
      <c r="HGY13"/>
      <c r="HGZ13"/>
      <c r="HHA13"/>
      <c r="HHB13"/>
      <c r="HHC13"/>
      <c r="HHD13"/>
      <c r="HHE13"/>
      <c r="HHF13"/>
      <c r="HHG13"/>
      <c r="HHH13"/>
      <c r="HHI13"/>
      <c r="HHJ13"/>
      <c r="HHK13"/>
      <c r="HHL13"/>
      <c r="HHM13"/>
      <c r="HHN13"/>
      <c r="HHO13"/>
      <c r="HHP13"/>
      <c r="HHQ13"/>
      <c r="HHR13"/>
      <c r="HHS13"/>
      <c r="HHT13"/>
      <c r="HHU13"/>
      <c r="HHV13"/>
      <c r="HHW13"/>
      <c r="HHX13"/>
      <c r="HHY13"/>
      <c r="HHZ13"/>
      <c r="HIA13"/>
      <c r="HIB13"/>
      <c r="HIC13"/>
      <c r="HID13"/>
      <c r="HIE13"/>
      <c r="HIF13"/>
      <c r="HIG13"/>
      <c r="HIH13"/>
      <c r="HII13"/>
      <c r="HIJ13"/>
      <c r="HIK13"/>
      <c r="HIL13"/>
      <c r="HIM13"/>
      <c r="HIN13"/>
      <c r="HIO13"/>
      <c r="HIP13"/>
      <c r="HIQ13"/>
      <c r="HIR13"/>
      <c r="HIS13"/>
      <c r="HIT13"/>
      <c r="HIU13"/>
      <c r="HIV13"/>
      <c r="HIW13"/>
      <c r="HIX13"/>
      <c r="HIY13"/>
      <c r="HIZ13"/>
      <c r="HJA13"/>
      <c r="HJB13"/>
      <c r="HJC13"/>
      <c r="HJD13"/>
      <c r="HJE13"/>
      <c r="HJF13"/>
      <c r="HJG13"/>
      <c r="HJH13"/>
      <c r="HJI13"/>
      <c r="HJJ13"/>
      <c r="HJK13"/>
      <c r="HJL13"/>
      <c r="HJM13"/>
      <c r="HJN13"/>
      <c r="HJO13"/>
      <c r="HJP13"/>
      <c r="HJQ13"/>
      <c r="HJR13"/>
      <c r="HJS13"/>
      <c r="HJT13"/>
      <c r="HJU13"/>
      <c r="HJV13"/>
      <c r="HJW13"/>
      <c r="HJX13"/>
      <c r="HJY13"/>
      <c r="HJZ13"/>
      <c r="HKA13"/>
      <c r="HKB13"/>
      <c r="HKC13"/>
      <c r="HKD13"/>
      <c r="HKE13"/>
      <c r="HKF13"/>
      <c r="HKG13"/>
      <c r="HKH13"/>
      <c r="HKI13"/>
      <c r="HKJ13"/>
      <c r="HKK13"/>
      <c r="HKL13"/>
      <c r="HKM13"/>
      <c r="HKN13"/>
      <c r="HKO13"/>
      <c r="HKP13"/>
      <c r="HKQ13"/>
      <c r="HKR13"/>
      <c r="HKS13"/>
      <c r="HKT13"/>
      <c r="HKU13"/>
      <c r="HKV13"/>
      <c r="HKW13"/>
      <c r="HKX13"/>
      <c r="HKY13"/>
      <c r="HKZ13"/>
      <c r="HLA13"/>
      <c r="HLB13"/>
      <c r="HLC13"/>
      <c r="HLD13"/>
      <c r="HLE13"/>
      <c r="HLF13"/>
      <c r="HLG13"/>
      <c r="HLH13"/>
      <c r="HLI13"/>
      <c r="HLJ13"/>
      <c r="HLK13"/>
      <c r="HLL13"/>
      <c r="HLM13"/>
      <c r="HLN13"/>
      <c r="HLO13"/>
      <c r="HLP13"/>
      <c r="HLQ13"/>
      <c r="HLR13"/>
      <c r="HLS13"/>
      <c r="HLT13"/>
      <c r="HLU13"/>
      <c r="HLV13"/>
      <c r="HLW13"/>
      <c r="HLX13"/>
      <c r="HLY13"/>
      <c r="HLZ13"/>
      <c r="HMA13"/>
      <c r="HMB13"/>
      <c r="HMC13"/>
      <c r="HMD13"/>
      <c r="HME13"/>
      <c r="HMF13"/>
      <c r="HMG13"/>
      <c r="HMH13"/>
      <c r="HMI13"/>
      <c r="HMJ13"/>
      <c r="HMK13"/>
      <c r="HML13"/>
      <c r="HMM13"/>
      <c r="HMN13"/>
      <c r="HMO13"/>
      <c r="HMP13"/>
      <c r="HMQ13"/>
      <c r="HMR13"/>
      <c r="HMS13"/>
      <c r="HMT13"/>
      <c r="HMU13"/>
      <c r="HMV13"/>
      <c r="HMW13"/>
      <c r="HMX13"/>
      <c r="HMY13"/>
      <c r="HMZ13"/>
      <c r="HNA13"/>
      <c r="HNB13"/>
      <c r="HNC13"/>
      <c r="HND13"/>
      <c r="HNE13"/>
      <c r="HNF13"/>
      <c r="HNG13"/>
      <c r="HNH13"/>
      <c r="HNI13"/>
      <c r="HNJ13"/>
      <c r="HNK13"/>
      <c r="HNL13"/>
      <c r="HNM13"/>
      <c r="HNN13"/>
      <c r="HNO13"/>
      <c r="HNP13"/>
      <c r="HNQ13"/>
      <c r="HNR13"/>
      <c r="HNS13"/>
      <c r="HNT13"/>
      <c r="HNU13"/>
      <c r="HNV13"/>
      <c r="HNW13"/>
      <c r="HNX13"/>
      <c r="HNY13"/>
      <c r="HNZ13"/>
      <c r="HOA13"/>
      <c r="HOB13"/>
      <c r="HOC13"/>
      <c r="HOD13"/>
      <c r="HOE13"/>
      <c r="HOF13"/>
      <c r="HOG13"/>
      <c r="HOH13"/>
      <c r="HOI13"/>
      <c r="HOJ13"/>
      <c r="HOK13"/>
      <c r="HOL13"/>
      <c r="HOM13"/>
      <c r="HON13"/>
      <c r="HOO13"/>
      <c r="HOP13"/>
      <c r="HOQ13"/>
      <c r="HOR13"/>
      <c r="HOS13"/>
      <c r="HOT13"/>
      <c r="HOU13"/>
      <c r="HOV13"/>
      <c r="HOW13"/>
      <c r="HOX13"/>
      <c r="HOY13"/>
      <c r="HOZ13"/>
      <c r="HPA13"/>
      <c r="HPB13"/>
      <c r="HPC13"/>
      <c r="HPD13"/>
      <c r="HPE13"/>
      <c r="HPF13"/>
      <c r="HPG13"/>
      <c r="HPH13"/>
      <c r="HPI13"/>
      <c r="HPJ13"/>
      <c r="HPK13"/>
      <c r="HPL13"/>
      <c r="HPM13"/>
      <c r="HPN13"/>
      <c r="HPO13"/>
      <c r="HPP13"/>
      <c r="HPQ13"/>
      <c r="HPR13"/>
      <c r="HPS13"/>
      <c r="HPT13"/>
      <c r="HPU13"/>
      <c r="HPV13"/>
      <c r="HPW13"/>
      <c r="HPX13"/>
      <c r="HPY13"/>
      <c r="HPZ13"/>
      <c r="HQA13"/>
      <c r="HQB13"/>
      <c r="HQC13"/>
      <c r="HQD13"/>
      <c r="HQE13"/>
      <c r="HQF13"/>
      <c r="HQG13"/>
      <c r="HQH13"/>
      <c r="HQI13"/>
      <c r="HQJ13"/>
      <c r="HQK13"/>
      <c r="HQL13"/>
      <c r="HQM13"/>
      <c r="HQN13"/>
      <c r="HQO13"/>
      <c r="HQP13"/>
      <c r="HQQ13"/>
      <c r="HQR13"/>
      <c r="HQS13"/>
      <c r="HQT13"/>
      <c r="HQU13"/>
      <c r="HQV13"/>
      <c r="HQW13"/>
      <c r="HQX13"/>
      <c r="HQY13"/>
      <c r="HQZ13"/>
      <c r="HRA13"/>
      <c r="HRB13"/>
      <c r="HRC13"/>
      <c r="HRD13"/>
      <c r="HRE13"/>
      <c r="HRF13"/>
      <c r="HRG13"/>
      <c r="HRH13"/>
      <c r="HRI13"/>
      <c r="HRJ13"/>
      <c r="HRK13"/>
      <c r="HRL13"/>
      <c r="HRM13"/>
      <c r="HRN13"/>
      <c r="HRO13"/>
      <c r="HRP13"/>
      <c r="HRQ13"/>
      <c r="HRR13"/>
      <c r="HRS13"/>
      <c r="HRT13"/>
      <c r="HRU13"/>
      <c r="HRV13"/>
      <c r="HRW13"/>
      <c r="HRX13"/>
      <c r="HRY13"/>
      <c r="HRZ13"/>
      <c r="HSA13"/>
      <c r="HSB13"/>
      <c r="HSC13"/>
      <c r="HSD13"/>
      <c r="HSE13"/>
      <c r="HSF13"/>
      <c r="HSG13"/>
      <c r="HSH13"/>
      <c r="HSI13"/>
      <c r="HSJ13"/>
      <c r="HSK13"/>
      <c r="HSL13"/>
      <c r="HSM13"/>
      <c r="HSN13"/>
      <c r="HSO13"/>
      <c r="HSP13"/>
      <c r="HSQ13"/>
      <c r="HSR13"/>
      <c r="HSS13"/>
      <c r="HST13"/>
      <c r="HSU13"/>
      <c r="HSV13"/>
      <c r="HSW13"/>
      <c r="HSX13"/>
      <c r="HSY13"/>
      <c r="HSZ13"/>
      <c r="HTA13"/>
      <c r="HTB13"/>
      <c r="HTC13"/>
      <c r="HTD13"/>
      <c r="HTE13"/>
      <c r="HTF13"/>
      <c r="HTG13"/>
      <c r="HTH13"/>
      <c r="HTI13"/>
      <c r="HTJ13"/>
      <c r="HTK13"/>
      <c r="HTL13"/>
      <c r="HTM13"/>
      <c r="HTN13"/>
      <c r="HTO13"/>
      <c r="HTP13"/>
      <c r="HTQ13"/>
      <c r="HTR13"/>
      <c r="HTS13"/>
      <c r="HTT13"/>
      <c r="HTU13"/>
      <c r="HTV13"/>
      <c r="HTW13"/>
      <c r="HTX13"/>
      <c r="HTY13"/>
      <c r="HTZ13"/>
      <c r="HUA13"/>
      <c r="HUB13"/>
      <c r="HUC13"/>
      <c r="HUD13"/>
      <c r="HUE13"/>
      <c r="HUF13"/>
      <c r="HUG13"/>
      <c r="HUH13"/>
      <c r="HUI13"/>
      <c r="HUJ13"/>
      <c r="HUK13"/>
      <c r="HUL13"/>
      <c r="HUM13"/>
      <c r="HUN13"/>
      <c r="HUO13"/>
      <c r="HUP13"/>
      <c r="HUQ13"/>
      <c r="HUR13"/>
      <c r="HUS13"/>
      <c r="HUT13"/>
      <c r="HUU13"/>
      <c r="HUV13"/>
      <c r="HUW13"/>
      <c r="HUX13"/>
      <c r="HUY13"/>
      <c r="HUZ13"/>
      <c r="HVA13"/>
      <c r="HVB13"/>
      <c r="HVC13"/>
      <c r="HVD13"/>
      <c r="HVE13"/>
      <c r="HVF13"/>
      <c r="HVG13"/>
      <c r="HVH13"/>
      <c r="HVI13"/>
      <c r="HVJ13"/>
      <c r="HVK13"/>
      <c r="HVL13"/>
      <c r="HVM13"/>
      <c r="HVN13"/>
      <c r="HVO13"/>
      <c r="HVP13"/>
      <c r="HVQ13"/>
      <c r="HVR13"/>
      <c r="HVS13"/>
      <c r="HVT13"/>
      <c r="HVU13"/>
      <c r="HVV13"/>
      <c r="HVW13"/>
      <c r="HVX13"/>
      <c r="HVY13"/>
      <c r="HVZ13"/>
      <c r="HWA13"/>
      <c r="HWB13"/>
      <c r="HWC13"/>
      <c r="HWD13"/>
      <c r="HWE13"/>
      <c r="HWF13"/>
      <c r="HWG13"/>
      <c r="HWH13"/>
      <c r="HWI13"/>
      <c r="HWJ13"/>
      <c r="HWK13"/>
      <c r="HWL13"/>
      <c r="HWM13"/>
      <c r="HWN13"/>
      <c r="HWO13"/>
      <c r="HWP13"/>
      <c r="HWQ13"/>
      <c r="HWR13"/>
      <c r="HWS13"/>
      <c r="HWT13"/>
      <c r="HWU13"/>
      <c r="HWV13"/>
      <c r="HWW13"/>
      <c r="HWX13"/>
      <c r="HWY13"/>
      <c r="HWZ13"/>
      <c r="HXA13"/>
      <c r="HXB13"/>
      <c r="HXC13"/>
      <c r="HXD13"/>
      <c r="HXE13"/>
      <c r="HXF13"/>
      <c r="HXG13"/>
      <c r="HXH13"/>
      <c r="HXI13"/>
      <c r="HXJ13"/>
      <c r="HXK13"/>
      <c r="HXL13"/>
      <c r="HXM13"/>
      <c r="HXN13"/>
      <c r="HXO13"/>
      <c r="HXP13"/>
      <c r="HXQ13"/>
      <c r="HXR13"/>
      <c r="HXS13"/>
      <c r="HXT13"/>
      <c r="HXU13"/>
      <c r="HXV13"/>
      <c r="HXW13"/>
      <c r="HXX13"/>
      <c r="HXY13"/>
      <c r="HXZ13"/>
      <c r="HYA13"/>
      <c r="HYB13"/>
      <c r="HYC13"/>
      <c r="HYD13"/>
      <c r="HYE13"/>
      <c r="HYF13"/>
      <c r="HYG13"/>
      <c r="HYH13"/>
      <c r="HYI13"/>
      <c r="HYJ13"/>
      <c r="HYK13"/>
      <c r="HYL13"/>
      <c r="HYM13"/>
      <c r="HYN13"/>
      <c r="HYO13"/>
      <c r="HYP13"/>
      <c r="HYQ13"/>
      <c r="HYR13"/>
      <c r="HYS13"/>
      <c r="HYT13"/>
      <c r="HYU13"/>
      <c r="HYV13"/>
      <c r="HYW13"/>
      <c r="HYX13"/>
      <c r="HYY13"/>
      <c r="HYZ13"/>
      <c r="HZA13"/>
      <c r="HZB13"/>
      <c r="HZC13"/>
      <c r="HZD13"/>
      <c r="HZE13"/>
      <c r="HZF13"/>
      <c r="HZG13"/>
      <c r="HZH13"/>
      <c r="HZI13"/>
      <c r="HZJ13"/>
      <c r="HZK13"/>
      <c r="HZL13"/>
      <c r="HZM13"/>
      <c r="HZN13"/>
      <c r="HZO13"/>
      <c r="HZP13"/>
      <c r="HZQ13"/>
      <c r="HZR13"/>
      <c r="HZS13"/>
      <c r="HZT13"/>
      <c r="HZU13"/>
      <c r="HZV13"/>
      <c r="HZW13"/>
      <c r="HZX13"/>
      <c r="HZY13"/>
      <c r="HZZ13"/>
      <c r="IAA13"/>
      <c r="IAB13"/>
      <c r="IAC13"/>
      <c r="IAD13"/>
      <c r="IAE13"/>
      <c r="IAF13"/>
      <c r="IAG13"/>
      <c r="IAH13"/>
      <c r="IAI13"/>
      <c r="IAJ13"/>
      <c r="IAK13"/>
      <c r="IAL13"/>
      <c r="IAM13"/>
      <c r="IAN13"/>
      <c r="IAO13"/>
      <c r="IAP13"/>
      <c r="IAQ13"/>
      <c r="IAR13"/>
      <c r="IAS13"/>
      <c r="IAT13"/>
      <c r="IAU13"/>
      <c r="IAV13"/>
      <c r="IAW13"/>
      <c r="IAX13"/>
      <c r="IAY13"/>
      <c r="IAZ13"/>
      <c r="IBA13"/>
      <c r="IBB13"/>
      <c r="IBC13"/>
      <c r="IBD13"/>
      <c r="IBE13"/>
      <c r="IBF13"/>
      <c r="IBG13"/>
      <c r="IBH13"/>
      <c r="IBI13"/>
      <c r="IBJ13"/>
      <c r="IBK13"/>
      <c r="IBL13"/>
      <c r="IBM13"/>
      <c r="IBN13"/>
      <c r="IBO13"/>
      <c r="IBP13"/>
      <c r="IBQ13"/>
      <c r="IBR13"/>
      <c r="IBS13"/>
      <c r="IBT13"/>
      <c r="IBU13"/>
      <c r="IBV13"/>
      <c r="IBW13"/>
      <c r="IBX13"/>
      <c r="IBY13"/>
      <c r="IBZ13"/>
      <c r="ICA13"/>
      <c r="ICB13"/>
      <c r="ICC13"/>
      <c r="ICD13"/>
      <c r="ICE13"/>
      <c r="ICF13"/>
      <c r="ICG13"/>
      <c r="ICH13"/>
      <c r="ICI13"/>
      <c r="ICJ13"/>
      <c r="ICK13"/>
      <c r="ICL13"/>
      <c r="ICM13"/>
      <c r="ICN13"/>
      <c r="ICO13"/>
      <c r="ICP13"/>
      <c r="ICQ13"/>
      <c r="ICR13"/>
      <c r="ICS13"/>
      <c r="ICT13"/>
      <c r="ICU13"/>
      <c r="ICV13"/>
      <c r="ICW13"/>
      <c r="ICX13"/>
      <c r="ICY13"/>
      <c r="ICZ13"/>
      <c r="IDA13"/>
      <c r="IDB13"/>
      <c r="IDC13"/>
      <c r="IDD13"/>
      <c r="IDE13"/>
      <c r="IDF13"/>
      <c r="IDG13"/>
      <c r="IDH13"/>
      <c r="IDI13"/>
      <c r="IDJ13"/>
      <c r="IDK13"/>
      <c r="IDL13"/>
      <c r="IDM13"/>
      <c r="IDN13"/>
      <c r="IDO13"/>
      <c r="IDP13"/>
      <c r="IDQ13"/>
      <c r="IDR13"/>
      <c r="IDS13"/>
      <c r="IDT13"/>
      <c r="IDU13"/>
      <c r="IDV13"/>
      <c r="IDW13"/>
      <c r="IDX13"/>
      <c r="IDY13"/>
      <c r="IDZ13"/>
      <c r="IEA13"/>
      <c r="IEB13"/>
      <c r="IEC13"/>
      <c r="IED13"/>
      <c r="IEE13"/>
      <c r="IEF13"/>
      <c r="IEG13"/>
      <c r="IEH13"/>
      <c r="IEI13"/>
      <c r="IEJ13"/>
      <c r="IEK13"/>
      <c r="IEL13"/>
      <c r="IEM13"/>
      <c r="IEN13"/>
      <c r="IEO13"/>
      <c r="IEP13"/>
      <c r="IEQ13"/>
      <c r="IER13"/>
      <c r="IES13"/>
      <c r="IET13"/>
      <c r="IEU13"/>
      <c r="IEV13"/>
      <c r="IEW13"/>
      <c r="IEX13"/>
      <c r="IEY13"/>
      <c r="IEZ13"/>
      <c r="IFA13"/>
      <c r="IFB13"/>
      <c r="IFC13"/>
      <c r="IFD13"/>
      <c r="IFE13"/>
      <c r="IFF13"/>
      <c r="IFG13"/>
      <c r="IFH13"/>
      <c r="IFI13"/>
      <c r="IFJ13"/>
      <c r="IFK13"/>
      <c r="IFL13"/>
      <c r="IFM13"/>
      <c r="IFN13"/>
      <c r="IFO13"/>
      <c r="IFP13"/>
      <c r="IFQ13"/>
      <c r="IFR13"/>
      <c r="IFS13"/>
      <c r="IFT13"/>
      <c r="IFU13"/>
      <c r="IFV13"/>
      <c r="IFW13"/>
      <c r="IFX13"/>
      <c r="IFY13"/>
      <c r="IFZ13"/>
      <c r="IGA13"/>
      <c r="IGB13"/>
      <c r="IGC13"/>
      <c r="IGD13"/>
      <c r="IGE13"/>
      <c r="IGF13"/>
      <c r="IGG13"/>
      <c r="IGH13"/>
      <c r="IGI13"/>
      <c r="IGJ13"/>
      <c r="IGK13"/>
      <c r="IGL13"/>
      <c r="IGM13"/>
      <c r="IGN13"/>
      <c r="IGO13"/>
      <c r="IGP13"/>
      <c r="IGQ13"/>
      <c r="IGR13"/>
      <c r="IGS13"/>
      <c r="IGT13"/>
      <c r="IGU13"/>
      <c r="IGV13"/>
      <c r="IGW13"/>
      <c r="IGX13"/>
      <c r="IGY13"/>
      <c r="IGZ13"/>
      <c r="IHA13"/>
      <c r="IHB13"/>
      <c r="IHC13"/>
      <c r="IHD13"/>
      <c r="IHE13"/>
      <c r="IHF13"/>
      <c r="IHG13"/>
      <c r="IHH13"/>
      <c r="IHI13"/>
      <c r="IHJ13"/>
      <c r="IHK13"/>
      <c r="IHL13"/>
      <c r="IHM13"/>
      <c r="IHN13"/>
      <c r="IHO13"/>
      <c r="IHP13"/>
      <c r="IHQ13"/>
      <c r="IHR13"/>
      <c r="IHS13"/>
      <c r="IHT13"/>
      <c r="IHU13"/>
      <c r="IHV13"/>
      <c r="IHW13"/>
      <c r="IHX13"/>
      <c r="IHY13"/>
      <c r="IHZ13"/>
      <c r="IIA13"/>
      <c r="IIB13"/>
      <c r="IIC13"/>
      <c r="IID13"/>
      <c r="IIE13"/>
      <c r="IIF13"/>
      <c r="IIG13"/>
      <c r="IIH13"/>
      <c r="III13"/>
      <c r="IIJ13"/>
      <c r="IIK13"/>
      <c r="IIL13"/>
      <c r="IIM13"/>
      <c r="IIN13"/>
      <c r="IIO13"/>
      <c r="IIP13"/>
      <c r="IIQ13"/>
      <c r="IIR13"/>
      <c r="IIS13"/>
      <c r="IIT13"/>
      <c r="IIU13"/>
      <c r="IIV13"/>
      <c r="IIW13"/>
      <c r="IIX13"/>
      <c r="IIY13"/>
      <c r="IIZ13"/>
      <c r="IJA13"/>
      <c r="IJB13"/>
      <c r="IJC13"/>
      <c r="IJD13"/>
      <c r="IJE13"/>
      <c r="IJF13"/>
      <c r="IJG13"/>
      <c r="IJH13"/>
      <c r="IJI13"/>
      <c r="IJJ13"/>
      <c r="IJK13"/>
      <c r="IJL13"/>
      <c r="IJM13"/>
      <c r="IJN13"/>
      <c r="IJO13"/>
      <c r="IJP13"/>
      <c r="IJQ13"/>
      <c r="IJR13"/>
      <c r="IJS13"/>
      <c r="IJT13"/>
      <c r="IJU13"/>
      <c r="IJV13"/>
      <c r="IJW13"/>
      <c r="IJX13"/>
      <c r="IJY13"/>
      <c r="IJZ13"/>
      <c r="IKA13"/>
      <c r="IKB13"/>
      <c r="IKC13"/>
      <c r="IKD13"/>
      <c r="IKE13"/>
      <c r="IKF13"/>
      <c r="IKG13"/>
      <c r="IKH13"/>
      <c r="IKI13"/>
      <c r="IKJ13"/>
      <c r="IKK13"/>
      <c r="IKL13"/>
      <c r="IKM13"/>
      <c r="IKN13"/>
      <c r="IKO13"/>
      <c r="IKP13"/>
      <c r="IKQ13"/>
      <c r="IKR13"/>
      <c r="IKS13"/>
      <c r="IKT13"/>
      <c r="IKU13"/>
      <c r="IKV13"/>
      <c r="IKW13"/>
      <c r="IKX13"/>
      <c r="IKY13"/>
      <c r="IKZ13"/>
      <c r="ILA13"/>
      <c r="ILB13"/>
      <c r="ILC13"/>
      <c r="ILD13"/>
      <c r="ILE13"/>
      <c r="ILF13"/>
      <c r="ILG13"/>
      <c r="ILH13"/>
      <c r="ILI13"/>
      <c r="ILJ13"/>
      <c r="ILK13"/>
      <c r="ILL13"/>
      <c r="ILM13"/>
      <c r="ILN13"/>
      <c r="ILO13"/>
      <c r="ILP13"/>
      <c r="ILQ13"/>
      <c r="ILR13"/>
      <c r="ILS13"/>
      <c r="ILT13"/>
      <c r="ILU13"/>
      <c r="ILV13"/>
      <c r="ILW13"/>
      <c r="ILX13"/>
      <c r="ILY13"/>
      <c r="ILZ13"/>
      <c r="IMA13"/>
      <c r="IMB13"/>
      <c r="IMC13"/>
      <c r="IMD13"/>
      <c r="IME13"/>
      <c r="IMF13"/>
      <c r="IMG13"/>
      <c r="IMH13"/>
      <c r="IMI13"/>
      <c r="IMJ13"/>
      <c r="IMK13"/>
      <c r="IML13"/>
      <c r="IMM13"/>
      <c r="IMN13"/>
      <c r="IMO13"/>
      <c r="IMP13"/>
      <c r="IMQ13"/>
      <c r="IMR13"/>
      <c r="IMS13"/>
      <c r="IMT13"/>
      <c r="IMU13"/>
      <c r="IMV13"/>
      <c r="IMW13"/>
      <c r="IMX13"/>
      <c r="IMY13"/>
      <c r="IMZ13"/>
      <c r="INA13"/>
      <c r="INB13"/>
      <c r="INC13"/>
      <c r="IND13"/>
      <c r="INE13"/>
      <c r="INF13"/>
      <c r="ING13"/>
      <c r="INH13"/>
      <c r="INI13"/>
      <c r="INJ13"/>
      <c r="INK13"/>
      <c r="INL13"/>
      <c r="INM13"/>
      <c r="INN13"/>
      <c r="INO13"/>
      <c r="INP13"/>
      <c r="INQ13"/>
      <c r="INR13"/>
      <c r="INS13"/>
      <c r="INT13"/>
      <c r="INU13"/>
      <c r="INV13"/>
      <c r="INW13"/>
      <c r="INX13"/>
      <c r="INY13"/>
      <c r="INZ13"/>
      <c r="IOA13"/>
      <c r="IOB13"/>
      <c r="IOC13"/>
      <c r="IOD13"/>
      <c r="IOE13"/>
      <c r="IOF13"/>
      <c r="IOG13"/>
      <c r="IOH13"/>
      <c r="IOI13"/>
      <c r="IOJ13"/>
      <c r="IOK13"/>
      <c r="IOL13"/>
      <c r="IOM13"/>
      <c r="ION13"/>
      <c r="IOO13"/>
      <c r="IOP13"/>
      <c r="IOQ13"/>
      <c r="IOR13"/>
      <c r="IOS13"/>
      <c r="IOT13"/>
      <c r="IOU13"/>
      <c r="IOV13"/>
      <c r="IOW13"/>
      <c r="IOX13"/>
      <c r="IOY13"/>
      <c r="IOZ13"/>
      <c r="IPA13"/>
      <c r="IPB13"/>
      <c r="IPC13"/>
      <c r="IPD13"/>
      <c r="IPE13"/>
      <c r="IPF13"/>
      <c r="IPG13"/>
      <c r="IPH13"/>
      <c r="IPI13"/>
      <c r="IPJ13"/>
      <c r="IPK13"/>
      <c r="IPL13"/>
      <c r="IPM13"/>
      <c r="IPN13"/>
      <c r="IPO13"/>
      <c r="IPP13"/>
      <c r="IPQ13"/>
      <c r="IPR13"/>
      <c r="IPS13"/>
      <c r="IPT13"/>
      <c r="IPU13"/>
      <c r="IPV13"/>
      <c r="IPW13"/>
      <c r="IPX13"/>
      <c r="IPY13"/>
      <c r="IPZ13"/>
      <c r="IQA13"/>
      <c r="IQB13"/>
      <c r="IQC13"/>
      <c r="IQD13"/>
      <c r="IQE13"/>
      <c r="IQF13"/>
      <c r="IQG13"/>
      <c r="IQH13"/>
      <c r="IQI13"/>
      <c r="IQJ13"/>
      <c r="IQK13"/>
      <c r="IQL13"/>
      <c r="IQM13"/>
      <c r="IQN13"/>
      <c r="IQO13"/>
      <c r="IQP13"/>
      <c r="IQQ13"/>
      <c r="IQR13"/>
      <c r="IQS13"/>
      <c r="IQT13"/>
      <c r="IQU13"/>
      <c r="IQV13"/>
      <c r="IQW13"/>
      <c r="IQX13"/>
      <c r="IQY13"/>
      <c r="IQZ13"/>
      <c r="IRA13"/>
      <c r="IRB13"/>
      <c r="IRC13"/>
      <c r="IRD13"/>
      <c r="IRE13"/>
      <c r="IRF13"/>
      <c r="IRG13"/>
      <c r="IRH13"/>
      <c r="IRI13"/>
      <c r="IRJ13"/>
      <c r="IRK13"/>
      <c r="IRL13"/>
      <c r="IRM13"/>
      <c r="IRN13"/>
      <c r="IRO13"/>
      <c r="IRP13"/>
      <c r="IRQ13"/>
      <c r="IRR13"/>
      <c r="IRS13"/>
      <c r="IRT13"/>
      <c r="IRU13"/>
      <c r="IRV13"/>
      <c r="IRW13"/>
      <c r="IRX13"/>
      <c r="IRY13"/>
      <c r="IRZ13"/>
      <c r="ISA13"/>
      <c r="ISB13"/>
      <c r="ISC13"/>
      <c r="ISD13"/>
      <c r="ISE13"/>
      <c r="ISF13"/>
      <c r="ISG13"/>
      <c r="ISH13"/>
      <c r="ISI13"/>
      <c r="ISJ13"/>
      <c r="ISK13"/>
      <c r="ISL13"/>
      <c r="ISM13"/>
      <c r="ISN13"/>
      <c r="ISO13"/>
      <c r="ISP13"/>
      <c r="ISQ13"/>
      <c r="ISR13"/>
      <c r="ISS13"/>
      <c r="IST13"/>
      <c r="ISU13"/>
      <c r="ISV13"/>
      <c r="ISW13"/>
      <c r="ISX13"/>
      <c r="ISY13"/>
      <c r="ISZ13"/>
      <c r="ITA13"/>
      <c r="ITB13"/>
      <c r="ITC13"/>
      <c r="ITD13"/>
      <c r="ITE13"/>
      <c r="ITF13"/>
      <c r="ITG13"/>
      <c r="ITH13"/>
      <c r="ITI13"/>
      <c r="ITJ13"/>
      <c r="ITK13"/>
      <c r="ITL13"/>
      <c r="ITM13"/>
      <c r="ITN13"/>
      <c r="ITO13"/>
      <c r="ITP13"/>
      <c r="ITQ13"/>
      <c r="ITR13"/>
      <c r="ITS13"/>
      <c r="ITT13"/>
      <c r="ITU13"/>
      <c r="ITV13"/>
      <c r="ITW13"/>
      <c r="ITX13"/>
      <c r="ITY13"/>
      <c r="ITZ13"/>
      <c r="IUA13"/>
      <c r="IUB13"/>
      <c r="IUC13"/>
      <c r="IUD13"/>
      <c r="IUE13"/>
      <c r="IUF13"/>
      <c r="IUG13"/>
      <c r="IUH13"/>
      <c r="IUI13"/>
      <c r="IUJ13"/>
      <c r="IUK13"/>
      <c r="IUL13"/>
      <c r="IUM13"/>
      <c r="IUN13"/>
      <c r="IUO13"/>
      <c r="IUP13"/>
      <c r="IUQ13"/>
      <c r="IUR13"/>
      <c r="IUS13"/>
      <c r="IUT13"/>
      <c r="IUU13"/>
      <c r="IUV13"/>
      <c r="IUW13"/>
      <c r="IUX13"/>
      <c r="IUY13"/>
      <c r="IUZ13"/>
      <c r="IVA13"/>
      <c r="IVB13"/>
      <c r="IVC13"/>
      <c r="IVD13"/>
      <c r="IVE13"/>
      <c r="IVF13"/>
      <c r="IVG13"/>
      <c r="IVH13"/>
      <c r="IVI13"/>
      <c r="IVJ13"/>
      <c r="IVK13"/>
      <c r="IVL13"/>
      <c r="IVM13"/>
      <c r="IVN13"/>
      <c r="IVO13"/>
      <c r="IVP13"/>
      <c r="IVQ13"/>
      <c r="IVR13"/>
      <c r="IVS13"/>
      <c r="IVT13"/>
      <c r="IVU13"/>
      <c r="IVV13"/>
      <c r="IVW13"/>
      <c r="IVX13"/>
      <c r="IVY13"/>
      <c r="IVZ13"/>
      <c r="IWA13"/>
      <c r="IWB13"/>
      <c r="IWC13"/>
      <c r="IWD13"/>
      <c r="IWE13"/>
      <c r="IWF13"/>
      <c r="IWG13"/>
      <c r="IWH13"/>
      <c r="IWI13"/>
      <c r="IWJ13"/>
      <c r="IWK13"/>
      <c r="IWL13"/>
      <c r="IWM13"/>
      <c r="IWN13"/>
      <c r="IWO13"/>
      <c r="IWP13"/>
      <c r="IWQ13"/>
      <c r="IWR13"/>
      <c r="IWS13"/>
      <c r="IWT13"/>
      <c r="IWU13"/>
      <c r="IWV13"/>
      <c r="IWW13"/>
      <c r="IWX13"/>
      <c r="IWY13"/>
      <c r="IWZ13"/>
      <c r="IXA13"/>
      <c r="IXB13"/>
      <c r="IXC13"/>
      <c r="IXD13"/>
      <c r="IXE13"/>
      <c r="IXF13"/>
      <c r="IXG13"/>
      <c r="IXH13"/>
      <c r="IXI13"/>
      <c r="IXJ13"/>
      <c r="IXK13"/>
      <c r="IXL13"/>
      <c r="IXM13"/>
      <c r="IXN13"/>
      <c r="IXO13"/>
      <c r="IXP13"/>
      <c r="IXQ13"/>
      <c r="IXR13"/>
      <c r="IXS13"/>
      <c r="IXT13"/>
      <c r="IXU13"/>
      <c r="IXV13"/>
      <c r="IXW13"/>
      <c r="IXX13"/>
      <c r="IXY13"/>
      <c r="IXZ13"/>
      <c r="IYA13"/>
      <c r="IYB13"/>
      <c r="IYC13"/>
      <c r="IYD13"/>
      <c r="IYE13"/>
      <c r="IYF13"/>
      <c r="IYG13"/>
      <c r="IYH13"/>
      <c r="IYI13"/>
      <c r="IYJ13"/>
      <c r="IYK13"/>
      <c r="IYL13"/>
      <c r="IYM13"/>
      <c r="IYN13"/>
      <c r="IYO13"/>
      <c r="IYP13"/>
      <c r="IYQ13"/>
      <c r="IYR13"/>
      <c r="IYS13"/>
      <c r="IYT13"/>
      <c r="IYU13"/>
      <c r="IYV13"/>
      <c r="IYW13"/>
      <c r="IYX13"/>
      <c r="IYY13"/>
      <c r="IYZ13"/>
      <c r="IZA13"/>
      <c r="IZB13"/>
      <c r="IZC13"/>
      <c r="IZD13"/>
      <c r="IZE13"/>
      <c r="IZF13"/>
      <c r="IZG13"/>
      <c r="IZH13"/>
      <c r="IZI13"/>
      <c r="IZJ13"/>
      <c r="IZK13"/>
      <c r="IZL13"/>
      <c r="IZM13"/>
      <c r="IZN13"/>
      <c r="IZO13"/>
      <c r="IZP13"/>
      <c r="IZQ13"/>
      <c r="IZR13"/>
      <c r="IZS13"/>
      <c r="IZT13"/>
      <c r="IZU13"/>
      <c r="IZV13"/>
      <c r="IZW13"/>
      <c r="IZX13"/>
      <c r="IZY13"/>
      <c r="IZZ13"/>
      <c r="JAA13"/>
      <c r="JAB13"/>
      <c r="JAC13"/>
      <c r="JAD13"/>
      <c r="JAE13"/>
      <c r="JAF13"/>
      <c r="JAG13"/>
      <c r="JAH13"/>
      <c r="JAI13"/>
      <c r="JAJ13"/>
      <c r="JAK13"/>
      <c r="JAL13"/>
      <c r="JAM13"/>
      <c r="JAN13"/>
      <c r="JAO13"/>
      <c r="JAP13"/>
      <c r="JAQ13"/>
      <c r="JAR13"/>
      <c r="JAS13"/>
      <c r="JAT13"/>
      <c r="JAU13"/>
      <c r="JAV13"/>
      <c r="JAW13"/>
      <c r="JAX13"/>
      <c r="JAY13"/>
      <c r="JAZ13"/>
      <c r="JBA13"/>
      <c r="JBB13"/>
      <c r="JBC13"/>
      <c r="JBD13"/>
      <c r="JBE13"/>
      <c r="JBF13"/>
      <c r="JBG13"/>
      <c r="JBH13"/>
      <c r="JBI13"/>
      <c r="JBJ13"/>
      <c r="JBK13"/>
      <c r="JBL13"/>
      <c r="JBM13"/>
      <c r="JBN13"/>
      <c r="JBO13"/>
      <c r="JBP13"/>
      <c r="JBQ13"/>
      <c r="JBR13"/>
      <c r="JBS13"/>
      <c r="JBT13"/>
      <c r="JBU13"/>
      <c r="JBV13"/>
      <c r="JBW13"/>
      <c r="JBX13"/>
      <c r="JBY13"/>
      <c r="JBZ13"/>
      <c r="JCA13"/>
      <c r="JCB13"/>
      <c r="JCC13"/>
      <c r="JCD13"/>
      <c r="JCE13"/>
      <c r="JCF13"/>
      <c r="JCG13"/>
      <c r="JCH13"/>
      <c r="JCI13"/>
      <c r="JCJ13"/>
      <c r="JCK13"/>
      <c r="JCL13"/>
      <c r="JCM13"/>
      <c r="JCN13"/>
      <c r="JCO13"/>
      <c r="JCP13"/>
      <c r="JCQ13"/>
      <c r="JCR13"/>
      <c r="JCS13"/>
      <c r="JCT13"/>
      <c r="JCU13"/>
      <c r="JCV13"/>
      <c r="JCW13"/>
      <c r="JCX13"/>
      <c r="JCY13"/>
      <c r="JCZ13"/>
      <c r="JDA13"/>
      <c r="JDB13"/>
      <c r="JDC13"/>
      <c r="JDD13"/>
      <c r="JDE13"/>
      <c r="JDF13"/>
      <c r="JDG13"/>
      <c r="JDH13"/>
      <c r="JDI13"/>
      <c r="JDJ13"/>
      <c r="JDK13"/>
      <c r="JDL13"/>
      <c r="JDM13"/>
      <c r="JDN13"/>
      <c r="JDO13"/>
      <c r="JDP13"/>
      <c r="JDQ13"/>
      <c r="JDR13"/>
      <c r="JDS13"/>
      <c r="JDT13"/>
      <c r="JDU13"/>
      <c r="JDV13"/>
      <c r="JDW13"/>
      <c r="JDX13"/>
      <c r="JDY13"/>
      <c r="JDZ13"/>
      <c r="JEA13"/>
      <c r="JEB13"/>
      <c r="JEC13"/>
      <c r="JED13"/>
      <c r="JEE13"/>
      <c r="JEF13"/>
      <c r="JEG13"/>
      <c r="JEH13"/>
      <c r="JEI13"/>
      <c r="JEJ13"/>
      <c r="JEK13"/>
      <c r="JEL13"/>
      <c r="JEM13"/>
      <c r="JEN13"/>
      <c r="JEO13"/>
      <c r="JEP13"/>
      <c r="JEQ13"/>
      <c r="JER13"/>
      <c r="JES13"/>
      <c r="JET13"/>
      <c r="JEU13"/>
      <c r="JEV13"/>
      <c r="JEW13"/>
      <c r="JEX13"/>
      <c r="JEY13"/>
      <c r="JEZ13"/>
      <c r="JFA13"/>
      <c r="JFB13"/>
      <c r="JFC13"/>
      <c r="JFD13"/>
      <c r="JFE13"/>
      <c r="JFF13"/>
      <c r="JFG13"/>
      <c r="JFH13"/>
      <c r="JFI13"/>
      <c r="JFJ13"/>
      <c r="JFK13"/>
      <c r="JFL13"/>
      <c r="JFM13"/>
      <c r="JFN13"/>
      <c r="JFO13"/>
      <c r="JFP13"/>
      <c r="JFQ13"/>
      <c r="JFR13"/>
      <c r="JFS13"/>
      <c r="JFT13"/>
      <c r="JFU13"/>
      <c r="JFV13"/>
      <c r="JFW13"/>
      <c r="JFX13"/>
      <c r="JFY13"/>
      <c r="JFZ13"/>
      <c r="JGA13"/>
      <c r="JGB13"/>
      <c r="JGC13"/>
      <c r="JGD13"/>
      <c r="JGE13"/>
      <c r="JGF13"/>
      <c r="JGG13"/>
      <c r="JGH13"/>
      <c r="JGI13"/>
      <c r="JGJ13"/>
      <c r="JGK13"/>
      <c r="JGL13"/>
      <c r="JGM13"/>
      <c r="JGN13"/>
      <c r="JGO13"/>
      <c r="JGP13"/>
      <c r="JGQ13"/>
      <c r="JGR13"/>
      <c r="JGS13"/>
      <c r="JGT13"/>
      <c r="JGU13"/>
      <c r="JGV13"/>
      <c r="JGW13"/>
      <c r="JGX13"/>
      <c r="JGY13"/>
      <c r="JGZ13"/>
      <c r="JHA13"/>
      <c r="JHB13"/>
      <c r="JHC13"/>
      <c r="JHD13"/>
      <c r="JHE13"/>
      <c r="JHF13"/>
      <c r="JHG13"/>
      <c r="JHH13"/>
      <c r="JHI13"/>
      <c r="JHJ13"/>
      <c r="JHK13"/>
      <c r="JHL13"/>
      <c r="JHM13"/>
      <c r="JHN13"/>
      <c r="JHO13"/>
      <c r="JHP13"/>
      <c r="JHQ13"/>
      <c r="JHR13"/>
      <c r="JHS13"/>
      <c r="JHT13"/>
      <c r="JHU13"/>
      <c r="JHV13"/>
      <c r="JHW13"/>
      <c r="JHX13"/>
      <c r="JHY13"/>
      <c r="JHZ13"/>
      <c r="JIA13"/>
      <c r="JIB13"/>
      <c r="JIC13"/>
      <c r="JID13"/>
      <c r="JIE13"/>
      <c r="JIF13"/>
      <c r="JIG13"/>
      <c r="JIH13"/>
      <c r="JII13"/>
      <c r="JIJ13"/>
      <c r="JIK13"/>
      <c r="JIL13"/>
      <c r="JIM13"/>
      <c r="JIN13"/>
      <c r="JIO13"/>
      <c r="JIP13"/>
      <c r="JIQ13"/>
      <c r="JIR13"/>
      <c r="JIS13"/>
      <c r="JIT13"/>
      <c r="JIU13"/>
      <c r="JIV13"/>
      <c r="JIW13"/>
      <c r="JIX13"/>
      <c r="JIY13"/>
      <c r="JIZ13"/>
      <c r="JJA13"/>
      <c r="JJB13"/>
      <c r="JJC13"/>
      <c r="JJD13"/>
      <c r="JJE13"/>
      <c r="JJF13"/>
      <c r="JJG13"/>
      <c r="JJH13"/>
      <c r="JJI13"/>
      <c r="JJJ13"/>
      <c r="JJK13"/>
      <c r="JJL13"/>
      <c r="JJM13"/>
      <c r="JJN13"/>
      <c r="JJO13"/>
      <c r="JJP13"/>
      <c r="JJQ13"/>
      <c r="JJR13"/>
      <c r="JJS13"/>
      <c r="JJT13"/>
      <c r="JJU13"/>
      <c r="JJV13"/>
      <c r="JJW13"/>
      <c r="JJX13"/>
      <c r="JJY13"/>
      <c r="JJZ13"/>
      <c r="JKA13"/>
      <c r="JKB13"/>
      <c r="JKC13"/>
      <c r="JKD13"/>
      <c r="JKE13"/>
      <c r="JKF13"/>
      <c r="JKG13"/>
      <c r="JKH13"/>
      <c r="JKI13"/>
      <c r="JKJ13"/>
      <c r="JKK13"/>
      <c r="JKL13"/>
      <c r="JKM13"/>
      <c r="JKN13"/>
      <c r="JKO13"/>
      <c r="JKP13"/>
      <c r="JKQ13"/>
      <c r="JKR13"/>
      <c r="JKS13"/>
      <c r="JKT13"/>
      <c r="JKU13"/>
      <c r="JKV13"/>
      <c r="JKW13"/>
      <c r="JKX13"/>
      <c r="JKY13"/>
      <c r="JKZ13"/>
      <c r="JLA13"/>
      <c r="JLB13"/>
      <c r="JLC13"/>
      <c r="JLD13"/>
      <c r="JLE13"/>
      <c r="JLF13"/>
      <c r="JLG13"/>
      <c r="JLH13"/>
      <c r="JLI13"/>
      <c r="JLJ13"/>
      <c r="JLK13"/>
      <c r="JLL13"/>
      <c r="JLM13"/>
      <c r="JLN13"/>
      <c r="JLO13"/>
      <c r="JLP13"/>
      <c r="JLQ13"/>
      <c r="JLR13"/>
      <c r="JLS13"/>
      <c r="JLT13"/>
      <c r="JLU13"/>
      <c r="JLV13"/>
      <c r="JLW13"/>
      <c r="JLX13"/>
      <c r="JLY13"/>
      <c r="JLZ13"/>
      <c r="JMA13"/>
      <c r="JMB13"/>
      <c r="JMC13"/>
      <c r="JMD13"/>
      <c r="JME13"/>
      <c r="JMF13"/>
      <c r="JMG13"/>
      <c r="JMH13"/>
      <c r="JMI13"/>
      <c r="JMJ13"/>
      <c r="JMK13"/>
      <c r="JML13"/>
      <c r="JMM13"/>
      <c r="JMN13"/>
      <c r="JMO13"/>
      <c r="JMP13"/>
      <c r="JMQ13"/>
      <c r="JMR13"/>
      <c r="JMS13"/>
      <c r="JMT13"/>
      <c r="JMU13"/>
      <c r="JMV13"/>
      <c r="JMW13"/>
      <c r="JMX13"/>
      <c r="JMY13"/>
      <c r="JMZ13"/>
      <c r="JNA13"/>
      <c r="JNB13"/>
      <c r="JNC13"/>
      <c r="JND13"/>
      <c r="JNE13"/>
      <c r="JNF13"/>
      <c r="JNG13"/>
      <c r="JNH13"/>
      <c r="JNI13"/>
      <c r="JNJ13"/>
      <c r="JNK13"/>
      <c r="JNL13"/>
      <c r="JNM13"/>
      <c r="JNN13"/>
      <c r="JNO13"/>
      <c r="JNP13"/>
      <c r="JNQ13"/>
      <c r="JNR13"/>
      <c r="JNS13"/>
      <c r="JNT13"/>
      <c r="JNU13"/>
      <c r="JNV13"/>
      <c r="JNW13"/>
      <c r="JNX13"/>
      <c r="JNY13"/>
      <c r="JNZ13"/>
      <c r="JOA13"/>
      <c r="JOB13"/>
      <c r="JOC13"/>
      <c r="JOD13"/>
      <c r="JOE13"/>
      <c r="JOF13"/>
      <c r="JOG13"/>
      <c r="JOH13"/>
      <c r="JOI13"/>
      <c r="JOJ13"/>
      <c r="JOK13"/>
      <c r="JOL13"/>
      <c r="JOM13"/>
      <c r="JON13"/>
      <c r="JOO13"/>
      <c r="JOP13"/>
      <c r="JOQ13"/>
      <c r="JOR13"/>
      <c r="JOS13"/>
      <c r="JOT13"/>
      <c r="JOU13"/>
      <c r="JOV13"/>
      <c r="JOW13"/>
      <c r="JOX13"/>
      <c r="JOY13"/>
      <c r="JOZ13"/>
      <c r="JPA13"/>
      <c r="JPB13"/>
      <c r="JPC13"/>
      <c r="JPD13"/>
      <c r="JPE13"/>
      <c r="JPF13"/>
      <c r="JPG13"/>
      <c r="JPH13"/>
      <c r="JPI13"/>
      <c r="JPJ13"/>
      <c r="JPK13"/>
      <c r="JPL13"/>
      <c r="JPM13"/>
      <c r="JPN13"/>
      <c r="JPO13"/>
      <c r="JPP13"/>
      <c r="JPQ13"/>
      <c r="JPR13"/>
      <c r="JPS13"/>
      <c r="JPT13"/>
      <c r="JPU13"/>
      <c r="JPV13"/>
      <c r="JPW13"/>
      <c r="JPX13"/>
      <c r="JPY13"/>
      <c r="JPZ13"/>
      <c r="JQA13"/>
      <c r="JQB13"/>
      <c r="JQC13"/>
      <c r="JQD13"/>
      <c r="JQE13"/>
      <c r="JQF13"/>
      <c r="JQG13"/>
      <c r="JQH13"/>
      <c r="JQI13"/>
      <c r="JQJ13"/>
      <c r="JQK13"/>
      <c r="JQL13"/>
      <c r="JQM13"/>
      <c r="JQN13"/>
      <c r="JQO13"/>
      <c r="JQP13"/>
      <c r="JQQ13"/>
      <c r="JQR13"/>
      <c r="JQS13"/>
      <c r="JQT13"/>
      <c r="JQU13"/>
      <c r="JQV13"/>
      <c r="JQW13"/>
      <c r="JQX13"/>
      <c r="JQY13"/>
      <c r="JQZ13"/>
      <c r="JRA13"/>
      <c r="JRB13"/>
      <c r="JRC13"/>
      <c r="JRD13"/>
      <c r="JRE13"/>
      <c r="JRF13"/>
      <c r="JRG13"/>
      <c r="JRH13"/>
      <c r="JRI13"/>
      <c r="JRJ13"/>
      <c r="JRK13"/>
      <c r="JRL13"/>
      <c r="JRM13"/>
      <c r="JRN13"/>
      <c r="JRO13"/>
      <c r="JRP13"/>
      <c r="JRQ13"/>
      <c r="JRR13"/>
      <c r="JRS13"/>
      <c r="JRT13"/>
      <c r="JRU13"/>
      <c r="JRV13"/>
      <c r="JRW13"/>
      <c r="JRX13"/>
      <c r="JRY13"/>
      <c r="JRZ13"/>
      <c r="JSA13"/>
      <c r="JSB13"/>
      <c r="JSC13"/>
      <c r="JSD13"/>
      <c r="JSE13"/>
      <c r="JSF13"/>
      <c r="JSG13"/>
      <c r="JSH13"/>
      <c r="JSI13"/>
      <c r="JSJ13"/>
      <c r="JSK13"/>
      <c r="JSL13"/>
      <c r="JSM13"/>
      <c r="JSN13"/>
      <c r="JSO13"/>
      <c r="JSP13"/>
      <c r="JSQ13"/>
      <c r="JSR13"/>
      <c r="JSS13"/>
      <c r="JST13"/>
      <c r="JSU13"/>
      <c r="JSV13"/>
      <c r="JSW13"/>
      <c r="JSX13"/>
      <c r="JSY13"/>
      <c r="JSZ13"/>
      <c r="JTA13"/>
      <c r="JTB13"/>
      <c r="JTC13"/>
      <c r="JTD13"/>
      <c r="JTE13"/>
      <c r="JTF13"/>
      <c r="JTG13"/>
      <c r="JTH13"/>
      <c r="JTI13"/>
      <c r="JTJ13"/>
      <c r="JTK13"/>
      <c r="JTL13"/>
      <c r="JTM13"/>
      <c r="JTN13"/>
      <c r="JTO13"/>
      <c r="JTP13"/>
      <c r="JTQ13"/>
      <c r="JTR13"/>
      <c r="JTS13"/>
      <c r="JTT13"/>
      <c r="JTU13"/>
      <c r="JTV13"/>
      <c r="JTW13"/>
      <c r="JTX13"/>
      <c r="JTY13"/>
      <c r="JTZ13"/>
      <c r="JUA13"/>
      <c r="JUB13"/>
      <c r="JUC13"/>
      <c r="JUD13"/>
      <c r="JUE13"/>
      <c r="JUF13"/>
      <c r="JUG13"/>
      <c r="JUH13"/>
      <c r="JUI13"/>
      <c r="JUJ13"/>
      <c r="JUK13"/>
      <c r="JUL13"/>
      <c r="JUM13"/>
      <c r="JUN13"/>
      <c r="JUO13"/>
      <c r="JUP13"/>
      <c r="JUQ13"/>
      <c r="JUR13"/>
      <c r="JUS13"/>
      <c r="JUT13"/>
      <c r="JUU13"/>
      <c r="JUV13"/>
      <c r="JUW13"/>
      <c r="JUX13"/>
      <c r="JUY13"/>
      <c r="JUZ13"/>
      <c r="JVA13"/>
      <c r="JVB13"/>
      <c r="JVC13"/>
      <c r="JVD13"/>
      <c r="JVE13"/>
      <c r="JVF13"/>
      <c r="JVG13"/>
      <c r="JVH13"/>
      <c r="JVI13"/>
      <c r="JVJ13"/>
      <c r="JVK13"/>
      <c r="JVL13"/>
      <c r="JVM13"/>
      <c r="JVN13"/>
      <c r="JVO13"/>
      <c r="JVP13"/>
      <c r="JVQ13"/>
      <c r="JVR13"/>
      <c r="JVS13"/>
      <c r="JVT13"/>
      <c r="JVU13"/>
      <c r="JVV13"/>
      <c r="JVW13"/>
      <c r="JVX13"/>
      <c r="JVY13"/>
      <c r="JVZ13"/>
      <c r="JWA13"/>
      <c r="JWB13"/>
      <c r="JWC13"/>
      <c r="JWD13"/>
      <c r="JWE13"/>
      <c r="JWF13"/>
      <c r="JWG13"/>
      <c r="JWH13"/>
      <c r="JWI13"/>
      <c r="JWJ13"/>
      <c r="JWK13"/>
      <c r="JWL13"/>
      <c r="JWM13"/>
      <c r="JWN13"/>
      <c r="JWO13"/>
      <c r="JWP13"/>
      <c r="JWQ13"/>
      <c r="JWR13"/>
      <c r="JWS13"/>
      <c r="JWT13"/>
      <c r="JWU13"/>
      <c r="JWV13"/>
      <c r="JWW13"/>
      <c r="JWX13"/>
      <c r="JWY13"/>
      <c r="JWZ13"/>
      <c r="JXA13"/>
      <c r="JXB13"/>
      <c r="JXC13"/>
      <c r="JXD13"/>
      <c r="JXE13"/>
      <c r="JXF13"/>
      <c r="JXG13"/>
      <c r="JXH13"/>
      <c r="JXI13"/>
      <c r="JXJ13"/>
      <c r="JXK13"/>
      <c r="JXL13"/>
      <c r="JXM13"/>
      <c r="JXN13"/>
      <c r="JXO13"/>
      <c r="JXP13"/>
      <c r="JXQ13"/>
      <c r="JXR13"/>
      <c r="JXS13"/>
      <c r="JXT13"/>
      <c r="JXU13"/>
      <c r="JXV13"/>
      <c r="JXW13"/>
      <c r="JXX13"/>
      <c r="JXY13"/>
      <c r="JXZ13"/>
      <c r="JYA13"/>
      <c r="JYB13"/>
      <c r="JYC13"/>
      <c r="JYD13"/>
      <c r="JYE13"/>
      <c r="JYF13"/>
      <c r="JYG13"/>
      <c r="JYH13"/>
      <c r="JYI13"/>
      <c r="JYJ13"/>
      <c r="JYK13"/>
      <c r="JYL13"/>
      <c r="JYM13"/>
      <c r="JYN13"/>
      <c r="JYO13"/>
      <c r="JYP13"/>
      <c r="JYQ13"/>
      <c r="JYR13"/>
      <c r="JYS13"/>
      <c r="JYT13"/>
      <c r="JYU13"/>
      <c r="JYV13"/>
      <c r="JYW13"/>
      <c r="JYX13"/>
      <c r="JYY13"/>
      <c r="JYZ13"/>
      <c r="JZA13"/>
      <c r="JZB13"/>
      <c r="JZC13"/>
      <c r="JZD13"/>
      <c r="JZE13"/>
      <c r="JZF13"/>
      <c r="JZG13"/>
      <c r="JZH13"/>
      <c r="JZI13"/>
      <c r="JZJ13"/>
      <c r="JZK13"/>
      <c r="JZL13"/>
      <c r="JZM13"/>
      <c r="JZN13"/>
      <c r="JZO13"/>
      <c r="JZP13"/>
      <c r="JZQ13"/>
      <c r="JZR13"/>
      <c r="JZS13"/>
      <c r="JZT13"/>
      <c r="JZU13"/>
      <c r="JZV13"/>
      <c r="JZW13"/>
      <c r="JZX13"/>
      <c r="JZY13"/>
      <c r="JZZ13"/>
      <c r="KAA13"/>
      <c r="KAB13"/>
      <c r="KAC13"/>
      <c r="KAD13"/>
      <c r="KAE13"/>
      <c r="KAF13"/>
      <c r="KAG13"/>
      <c r="KAH13"/>
      <c r="KAI13"/>
      <c r="KAJ13"/>
      <c r="KAK13"/>
      <c r="KAL13"/>
      <c r="KAM13"/>
      <c r="KAN13"/>
      <c r="KAO13"/>
      <c r="KAP13"/>
      <c r="KAQ13"/>
      <c r="KAR13"/>
      <c r="KAS13"/>
      <c r="KAT13"/>
      <c r="KAU13"/>
      <c r="KAV13"/>
      <c r="KAW13"/>
      <c r="KAX13"/>
      <c r="KAY13"/>
      <c r="KAZ13"/>
      <c r="KBA13"/>
      <c r="KBB13"/>
      <c r="KBC13"/>
      <c r="KBD13"/>
      <c r="KBE13"/>
      <c r="KBF13"/>
      <c r="KBG13"/>
      <c r="KBH13"/>
      <c r="KBI13"/>
      <c r="KBJ13"/>
      <c r="KBK13"/>
      <c r="KBL13"/>
      <c r="KBM13"/>
      <c r="KBN13"/>
      <c r="KBO13"/>
      <c r="KBP13"/>
      <c r="KBQ13"/>
      <c r="KBR13"/>
      <c r="KBS13"/>
      <c r="KBT13"/>
      <c r="KBU13"/>
      <c r="KBV13"/>
      <c r="KBW13"/>
      <c r="KBX13"/>
      <c r="KBY13"/>
      <c r="KBZ13"/>
      <c r="KCA13"/>
      <c r="KCB13"/>
      <c r="KCC13"/>
      <c r="KCD13"/>
      <c r="KCE13"/>
      <c r="KCF13"/>
      <c r="KCG13"/>
      <c r="KCH13"/>
      <c r="KCI13"/>
      <c r="KCJ13"/>
      <c r="KCK13"/>
      <c r="KCL13"/>
      <c r="KCM13"/>
      <c r="KCN13"/>
      <c r="KCO13"/>
      <c r="KCP13"/>
      <c r="KCQ13"/>
      <c r="KCR13"/>
      <c r="KCS13"/>
      <c r="KCT13"/>
      <c r="KCU13"/>
      <c r="KCV13"/>
      <c r="KCW13"/>
      <c r="KCX13"/>
      <c r="KCY13"/>
      <c r="KCZ13"/>
      <c r="KDA13"/>
      <c r="KDB13"/>
      <c r="KDC13"/>
      <c r="KDD13"/>
      <c r="KDE13"/>
      <c r="KDF13"/>
      <c r="KDG13"/>
      <c r="KDH13"/>
      <c r="KDI13"/>
      <c r="KDJ13"/>
      <c r="KDK13"/>
      <c r="KDL13"/>
      <c r="KDM13"/>
      <c r="KDN13"/>
      <c r="KDO13"/>
      <c r="KDP13"/>
      <c r="KDQ13"/>
      <c r="KDR13"/>
      <c r="KDS13"/>
      <c r="KDT13"/>
      <c r="KDU13"/>
      <c r="KDV13"/>
      <c r="KDW13"/>
      <c r="KDX13"/>
      <c r="KDY13"/>
      <c r="KDZ13"/>
      <c r="KEA13"/>
      <c r="KEB13"/>
      <c r="KEC13"/>
      <c r="KED13"/>
      <c r="KEE13"/>
      <c r="KEF13"/>
      <c r="KEG13"/>
      <c r="KEH13"/>
      <c r="KEI13"/>
      <c r="KEJ13"/>
      <c r="KEK13"/>
      <c r="KEL13"/>
      <c r="KEM13"/>
      <c r="KEN13"/>
      <c r="KEO13"/>
      <c r="KEP13"/>
      <c r="KEQ13"/>
      <c r="KER13"/>
      <c r="KES13"/>
      <c r="KET13"/>
      <c r="KEU13"/>
      <c r="KEV13"/>
      <c r="KEW13"/>
      <c r="KEX13"/>
      <c r="KEY13"/>
      <c r="KEZ13"/>
      <c r="KFA13"/>
      <c r="KFB13"/>
      <c r="KFC13"/>
      <c r="KFD13"/>
      <c r="KFE13"/>
      <c r="KFF13"/>
      <c r="KFG13"/>
      <c r="KFH13"/>
      <c r="KFI13"/>
      <c r="KFJ13"/>
      <c r="KFK13"/>
      <c r="KFL13"/>
      <c r="KFM13"/>
      <c r="KFN13"/>
      <c r="KFO13"/>
      <c r="KFP13"/>
      <c r="KFQ13"/>
      <c r="KFR13"/>
      <c r="KFS13"/>
      <c r="KFT13"/>
      <c r="KFU13"/>
      <c r="KFV13"/>
      <c r="KFW13"/>
      <c r="KFX13"/>
      <c r="KFY13"/>
      <c r="KFZ13"/>
      <c r="KGA13"/>
      <c r="KGB13"/>
      <c r="KGC13"/>
      <c r="KGD13"/>
      <c r="KGE13"/>
      <c r="KGF13"/>
      <c r="KGG13"/>
      <c r="KGH13"/>
      <c r="KGI13"/>
      <c r="KGJ13"/>
      <c r="KGK13"/>
      <c r="KGL13"/>
      <c r="KGM13"/>
      <c r="KGN13"/>
      <c r="KGO13"/>
      <c r="KGP13"/>
      <c r="KGQ13"/>
      <c r="KGR13"/>
      <c r="KGS13"/>
      <c r="KGT13"/>
      <c r="KGU13"/>
      <c r="KGV13"/>
      <c r="KGW13"/>
      <c r="KGX13"/>
      <c r="KGY13"/>
      <c r="KGZ13"/>
      <c r="KHA13"/>
      <c r="KHB13"/>
      <c r="KHC13"/>
      <c r="KHD13"/>
      <c r="KHE13"/>
      <c r="KHF13"/>
      <c r="KHG13"/>
      <c r="KHH13"/>
      <c r="KHI13"/>
      <c r="KHJ13"/>
      <c r="KHK13"/>
      <c r="KHL13"/>
      <c r="KHM13"/>
      <c r="KHN13"/>
      <c r="KHO13"/>
      <c r="KHP13"/>
      <c r="KHQ13"/>
      <c r="KHR13"/>
      <c r="KHS13"/>
      <c r="KHT13"/>
      <c r="KHU13"/>
      <c r="KHV13"/>
      <c r="KHW13"/>
      <c r="KHX13"/>
      <c r="KHY13"/>
      <c r="KHZ13"/>
      <c r="KIA13"/>
      <c r="KIB13"/>
      <c r="KIC13"/>
      <c r="KID13"/>
      <c r="KIE13"/>
      <c r="KIF13"/>
      <c r="KIG13"/>
      <c r="KIH13"/>
      <c r="KII13"/>
      <c r="KIJ13"/>
      <c r="KIK13"/>
      <c r="KIL13"/>
      <c r="KIM13"/>
      <c r="KIN13"/>
      <c r="KIO13"/>
      <c r="KIP13"/>
      <c r="KIQ13"/>
      <c r="KIR13"/>
      <c r="KIS13"/>
      <c r="KIT13"/>
      <c r="KIU13"/>
      <c r="KIV13"/>
      <c r="KIW13"/>
      <c r="KIX13"/>
      <c r="KIY13"/>
      <c r="KIZ13"/>
      <c r="KJA13"/>
      <c r="KJB13"/>
      <c r="KJC13"/>
      <c r="KJD13"/>
      <c r="KJE13"/>
      <c r="KJF13"/>
      <c r="KJG13"/>
      <c r="KJH13"/>
      <c r="KJI13"/>
      <c r="KJJ13"/>
      <c r="KJK13"/>
      <c r="KJL13"/>
      <c r="KJM13"/>
      <c r="KJN13"/>
      <c r="KJO13"/>
      <c r="KJP13"/>
      <c r="KJQ13"/>
      <c r="KJR13"/>
      <c r="KJS13"/>
      <c r="KJT13"/>
      <c r="KJU13"/>
      <c r="KJV13"/>
      <c r="KJW13"/>
      <c r="KJX13"/>
      <c r="KJY13"/>
      <c r="KJZ13"/>
      <c r="KKA13"/>
      <c r="KKB13"/>
      <c r="KKC13"/>
      <c r="KKD13"/>
      <c r="KKE13"/>
      <c r="KKF13"/>
      <c r="KKG13"/>
      <c r="KKH13"/>
      <c r="KKI13"/>
      <c r="KKJ13"/>
      <c r="KKK13"/>
      <c r="KKL13"/>
      <c r="KKM13"/>
      <c r="KKN13"/>
      <c r="KKO13"/>
      <c r="KKP13"/>
      <c r="KKQ13"/>
      <c r="KKR13"/>
      <c r="KKS13"/>
      <c r="KKT13"/>
      <c r="KKU13"/>
      <c r="KKV13"/>
      <c r="KKW13"/>
      <c r="KKX13"/>
      <c r="KKY13"/>
      <c r="KKZ13"/>
      <c r="KLA13"/>
      <c r="KLB13"/>
      <c r="KLC13"/>
      <c r="KLD13"/>
      <c r="KLE13"/>
      <c r="KLF13"/>
      <c r="KLG13"/>
      <c r="KLH13"/>
      <c r="KLI13"/>
      <c r="KLJ13"/>
      <c r="KLK13"/>
      <c r="KLL13"/>
      <c r="KLM13"/>
      <c r="KLN13"/>
      <c r="KLO13"/>
      <c r="KLP13"/>
      <c r="KLQ13"/>
      <c r="KLR13"/>
      <c r="KLS13"/>
      <c r="KLT13"/>
      <c r="KLU13"/>
      <c r="KLV13"/>
      <c r="KLW13"/>
      <c r="KLX13"/>
      <c r="KLY13"/>
      <c r="KLZ13"/>
      <c r="KMA13"/>
      <c r="KMB13"/>
      <c r="KMC13"/>
      <c r="KMD13"/>
      <c r="KME13"/>
      <c r="KMF13"/>
      <c r="KMG13"/>
      <c r="KMH13"/>
      <c r="KMI13"/>
      <c r="KMJ13"/>
      <c r="KMK13"/>
      <c r="KML13"/>
      <c r="KMM13"/>
      <c r="KMN13"/>
      <c r="KMO13"/>
      <c r="KMP13"/>
      <c r="KMQ13"/>
      <c r="KMR13"/>
      <c r="KMS13"/>
      <c r="KMT13"/>
      <c r="KMU13"/>
      <c r="KMV13"/>
      <c r="KMW13"/>
      <c r="KMX13"/>
      <c r="KMY13"/>
      <c r="KMZ13"/>
      <c r="KNA13"/>
      <c r="KNB13"/>
      <c r="KNC13"/>
      <c r="KND13"/>
      <c r="KNE13"/>
      <c r="KNF13"/>
      <c r="KNG13"/>
      <c r="KNH13"/>
      <c r="KNI13"/>
      <c r="KNJ13"/>
      <c r="KNK13"/>
      <c r="KNL13"/>
      <c r="KNM13"/>
      <c r="KNN13"/>
      <c r="KNO13"/>
      <c r="KNP13"/>
      <c r="KNQ13"/>
      <c r="KNR13"/>
      <c r="KNS13"/>
      <c r="KNT13"/>
      <c r="KNU13"/>
      <c r="KNV13"/>
      <c r="KNW13"/>
      <c r="KNX13"/>
      <c r="KNY13"/>
      <c r="KNZ13"/>
      <c r="KOA13"/>
      <c r="KOB13"/>
      <c r="KOC13"/>
      <c r="KOD13"/>
      <c r="KOE13"/>
      <c r="KOF13"/>
      <c r="KOG13"/>
      <c r="KOH13"/>
      <c r="KOI13"/>
      <c r="KOJ13"/>
      <c r="KOK13"/>
      <c r="KOL13"/>
      <c r="KOM13"/>
      <c r="KON13"/>
      <c r="KOO13"/>
      <c r="KOP13"/>
      <c r="KOQ13"/>
      <c r="KOR13"/>
      <c r="KOS13"/>
      <c r="KOT13"/>
      <c r="KOU13"/>
      <c r="KOV13"/>
      <c r="KOW13"/>
      <c r="KOX13"/>
      <c r="KOY13"/>
      <c r="KOZ13"/>
      <c r="KPA13"/>
      <c r="KPB13"/>
      <c r="KPC13"/>
      <c r="KPD13"/>
      <c r="KPE13"/>
      <c r="KPF13"/>
      <c r="KPG13"/>
      <c r="KPH13"/>
      <c r="KPI13"/>
      <c r="KPJ13"/>
      <c r="KPK13"/>
      <c r="KPL13"/>
      <c r="KPM13"/>
      <c r="KPN13"/>
      <c r="KPO13"/>
      <c r="KPP13"/>
      <c r="KPQ13"/>
      <c r="KPR13"/>
      <c r="KPS13"/>
      <c r="KPT13"/>
      <c r="KPU13"/>
      <c r="KPV13"/>
      <c r="KPW13"/>
      <c r="KPX13"/>
      <c r="KPY13"/>
      <c r="KPZ13"/>
      <c r="KQA13"/>
      <c r="KQB13"/>
      <c r="KQC13"/>
      <c r="KQD13"/>
      <c r="KQE13"/>
      <c r="KQF13"/>
      <c r="KQG13"/>
      <c r="KQH13"/>
      <c r="KQI13"/>
      <c r="KQJ13"/>
      <c r="KQK13"/>
      <c r="KQL13"/>
      <c r="KQM13"/>
      <c r="KQN13"/>
      <c r="KQO13"/>
      <c r="KQP13"/>
      <c r="KQQ13"/>
      <c r="KQR13"/>
      <c r="KQS13"/>
      <c r="KQT13"/>
      <c r="KQU13"/>
      <c r="KQV13"/>
      <c r="KQW13"/>
      <c r="KQX13"/>
      <c r="KQY13"/>
      <c r="KQZ13"/>
      <c r="KRA13"/>
      <c r="KRB13"/>
      <c r="KRC13"/>
      <c r="KRD13"/>
      <c r="KRE13"/>
      <c r="KRF13"/>
      <c r="KRG13"/>
      <c r="KRH13"/>
      <c r="KRI13"/>
      <c r="KRJ13"/>
      <c r="KRK13"/>
      <c r="KRL13"/>
      <c r="KRM13"/>
      <c r="KRN13"/>
      <c r="KRO13"/>
      <c r="KRP13"/>
      <c r="KRQ13"/>
      <c r="KRR13"/>
      <c r="KRS13"/>
      <c r="KRT13"/>
      <c r="KRU13"/>
      <c r="KRV13"/>
      <c r="KRW13"/>
      <c r="KRX13"/>
      <c r="KRY13"/>
      <c r="KRZ13"/>
      <c r="KSA13"/>
      <c r="KSB13"/>
      <c r="KSC13"/>
      <c r="KSD13"/>
      <c r="KSE13"/>
      <c r="KSF13"/>
      <c r="KSG13"/>
      <c r="KSH13"/>
      <c r="KSI13"/>
      <c r="KSJ13"/>
      <c r="KSK13"/>
      <c r="KSL13"/>
      <c r="KSM13"/>
      <c r="KSN13"/>
      <c r="KSO13"/>
      <c r="KSP13"/>
      <c r="KSQ13"/>
      <c r="KSR13"/>
      <c r="KSS13"/>
      <c r="KST13"/>
      <c r="KSU13"/>
      <c r="KSV13"/>
      <c r="KSW13"/>
      <c r="KSX13"/>
      <c r="KSY13"/>
      <c r="KSZ13"/>
      <c r="KTA13"/>
      <c r="KTB13"/>
      <c r="KTC13"/>
      <c r="KTD13"/>
      <c r="KTE13"/>
      <c r="KTF13"/>
      <c r="KTG13"/>
      <c r="KTH13"/>
      <c r="KTI13"/>
      <c r="KTJ13"/>
      <c r="KTK13"/>
      <c r="KTL13"/>
      <c r="KTM13"/>
      <c r="KTN13"/>
      <c r="KTO13"/>
      <c r="KTP13"/>
      <c r="KTQ13"/>
      <c r="KTR13"/>
      <c r="KTS13"/>
      <c r="KTT13"/>
      <c r="KTU13"/>
      <c r="KTV13"/>
      <c r="KTW13"/>
      <c r="KTX13"/>
      <c r="KTY13"/>
      <c r="KTZ13"/>
      <c r="KUA13"/>
      <c r="KUB13"/>
      <c r="KUC13"/>
      <c r="KUD13"/>
      <c r="KUE13"/>
      <c r="KUF13"/>
      <c r="KUG13"/>
      <c r="KUH13"/>
      <c r="KUI13"/>
      <c r="KUJ13"/>
      <c r="KUK13"/>
      <c r="KUL13"/>
      <c r="KUM13"/>
      <c r="KUN13"/>
      <c r="KUO13"/>
      <c r="KUP13"/>
      <c r="KUQ13"/>
      <c r="KUR13"/>
      <c r="KUS13"/>
      <c r="KUT13"/>
      <c r="KUU13"/>
      <c r="KUV13"/>
      <c r="KUW13"/>
      <c r="KUX13"/>
      <c r="KUY13"/>
      <c r="KUZ13"/>
      <c r="KVA13"/>
      <c r="KVB13"/>
      <c r="KVC13"/>
      <c r="KVD13"/>
      <c r="KVE13"/>
      <c r="KVF13"/>
      <c r="KVG13"/>
      <c r="KVH13"/>
      <c r="KVI13"/>
      <c r="KVJ13"/>
      <c r="KVK13"/>
      <c r="KVL13"/>
      <c r="KVM13"/>
      <c r="KVN13"/>
      <c r="KVO13"/>
      <c r="KVP13"/>
      <c r="KVQ13"/>
      <c r="KVR13"/>
      <c r="KVS13"/>
      <c r="KVT13"/>
      <c r="KVU13"/>
      <c r="KVV13"/>
      <c r="KVW13"/>
      <c r="KVX13"/>
      <c r="KVY13"/>
      <c r="KVZ13"/>
      <c r="KWA13"/>
      <c r="KWB13"/>
      <c r="KWC13"/>
      <c r="KWD13"/>
      <c r="KWE13"/>
      <c r="KWF13"/>
      <c r="KWG13"/>
      <c r="KWH13"/>
      <c r="KWI13"/>
      <c r="KWJ13"/>
      <c r="KWK13"/>
      <c r="KWL13"/>
      <c r="KWM13"/>
      <c r="KWN13"/>
      <c r="KWO13"/>
      <c r="KWP13"/>
      <c r="KWQ13"/>
      <c r="KWR13"/>
      <c r="KWS13"/>
      <c r="KWT13"/>
      <c r="KWU13"/>
      <c r="KWV13"/>
      <c r="KWW13"/>
      <c r="KWX13"/>
      <c r="KWY13"/>
      <c r="KWZ13"/>
      <c r="KXA13"/>
      <c r="KXB13"/>
      <c r="KXC13"/>
      <c r="KXD13"/>
      <c r="KXE13"/>
      <c r="KXF13"/>
      <c r="KXG13"/>
      <c r="KXH13"/>
      <c r="KXI13"/>
      <c r="KXJ13"/>
      <c r="KXK13"/>
      <c r="KXL13"/>
      <c r="KXM13"/>
      <c r="KXN13"/>
      <c r="KXO13"/>
      <c r="KXP13"/>
      <c r="KXQ13"/>
      <c r="KXR13"/>
      <c r="KXS13"/>
      <c r="KXT13"/>
      <c r="KXU13"/>
      <c r="KXV13"/>
      <c r="KXW13"/>
      <c r="KXX13"/>
      <c r="KXY13"/>
      <c r="KXZ13"/>
      <c r="KYA13"/>
      <c r="KYB13"/>
      <c r="KYC13"/>
      <c r="KYD13"/>
      <c r="KYE13"/>
      <c r="KYF13"/>
      <c r="KYG13"/>
      <c r="KYH13"/>
      <c r="KYI13"/>
      <c r="KYJ13"/>
      <c r="KYK13"/>
      <c r="KYL13"/>
      <c r="KYM13"/>
      <c r="KYN13"/>
      <c r="KYO13"/>
      <c r="KYP13"/>
      <c r="KYQ13"/>
      <c r="KYR13"/>
      <c r="KYS13"/>
      <c r="KYT13"/>
      <c r="KYU13"/>
      <c r="KYV13"/>
      <c r="KYW13"/>
      <c r="KYX13"/>
      <c r="KYY13"/>
      <c r="KYZ13"/>
      <c r="KZA13"/>
      <c r="KZB13"/>
      <c r="KZC13"/>
      <c r="KZD13"/>
      <c r="KZE13"/>
      <c r="KZF13"/>
      <c r="KZG13"/>
      <c r="KZH13"/>
      <c r="KZI13"/>
      <c r="KZJ13"/>
      <c r="KZK13"/>
      <c r="KZL13"/>
      <c r="KZM13"/>
      <c r="KZN13"/>
      <c r="KZO13"/>
      <c r="KZP13"/>
      <c r="KZQ13"/>
      <c r="KZR13"/>
      <c r="KZS13"/>
      <c r="KZT13"/>
      <c r="KZU13"/>
      <c r="KZV13"/>
      <c r="KZW13"/>
      <c r="KZX13"/>
      <c r="KZY13"/>
      <c r="KZZ13"/>
      <c r="LAA13"/>
      <c r="LAB13"/>
      <c r="LAC13"/>
      <c r="LAD13"/>
      <c r="LAE13"/>
      <c r="LAF13"/>
      <c r="LAG13"/>
      <c r="LAH13"/>
      <c r="LAI13"/>
      <c r="LAJ13"/>
      <c r="LAK13"/>
      <c r="LAL13"/>
      <c r="LAM13"/>
      <c r="LAN13"/>
      <c r="LAO13"/>
      <c r="LAP13"/>
      <c r="LAQ13"/>
      <c r="LAR13"/>
      <c r="LAS13"/>
      <c r="LAT13"/>
      <c r="LAU13"/>
      <c r="LAV13"/>
      <c r="LAW13"/>
      <c r="LAX13"/>
      <c r="LAY13"/>
      <c r="LAZ13"/>
      <c r="LBA13"/>
      <c r="LBB13"/>
      <c r="LBC13"/>
      <c r="LBD13"/>
      <c r="LBE13"/>
      <c r="LBF13"/>
      <c r="LBG13"/>
      <c r="LBH13"/>
      <c r="LBI13"/>
      <c r="LBJ13"/>
      <c r="LBK13"/>
      <c r="LBL13"/>
      <c r="LBM13"/>
      <c r="LBN13"/>
      <c r="LBO13"/>
      <c r="LBP13"/>
      <c r="LBQ13"/>
      <c r="LBR13"/>
      <c r="LBS13"/>
      <c r="LBT13"/>
      <c r="LBU13"/>
      <c r="LBV13"/>
      <c r="LBW13"/>
      <c r="LBX13"/>
      <c r="LBY13"/>
      <c r="LBZ13"/>
      <c r="LCA13"/>
      <c r="LCB13"/>
      <c r="LCC13"/>
      <c r="LCD13"/>
      <c r="LCE13"/>
      <c r="LCF13"/>
      <c r="LCG13"/>
      <c r="LCH13"/>
      <c r="LCI13"/>
      <c r="LCJ13"/>
      <c r="LCK13"/>
      <c r="LCL13"/>
      <c r="LCM13"/>
      <c r="LCN13"/>
      <c r="LCO13"/>
      <c r="LCP13"/>
      <c r="LCQ13"/>
      <c r="LCR13"/>
      <c r="LCS13"/>
      <c r="LCT13"/>
      <c r="LCU13"/>
      <c r="LCV13"/>
      <c r="LCW13"/>
      <c r="LCX13"/>
      <c r="LCY13"/>
      <c r="LCZ13"/>
      <c r="LDA13"/>
      <c r="LDB13"/>
      <c r="LDC13"/>
      <c r="LDD13"/>
      <c r="LDE13"/>
      <c r="LDF13"/>
      <c r="LDG13"/>
      <c r="LDH13"/>
      <c r="LDI13"/>
      <c r="LDJ13"/>
      <c r="LDK13"/>
      <c r="LDL13"/>
      <c r="LDM13"/>
      <c r="LDN13"/>
      <c r="LDO13"/>
      <c r="LDP13"/>
      <c r="LDQ13"/>
      <c r="LDR13"/>
      <c r="LDS13"/>
      <c r="LDT13"/>
      <c r="LDU13"/>
      <c r="LDV13"/>
      <c r="LDW13"/>
      <c r="LDX13"/>
      <c r="LDY13"/>
      <c r="LDZ13"/>
      <c r="LEA13"/>
      <c r="LEB13"/>
      <c r="LEC13"/>
      <c r="LED13"/>
      <c r="LEE13"/>
      <c r="LEF13"/>
      <c r="LEG13"/>
      <c r="LEH13"/>
      <c r="LEI13"/>
      <c r="LEJ13"/>
      <c r="LEK13"/>
      <c r="LEL13"/>
      <c r="LEM13"/>
      <c r="LEN13"/>
      <c r="LEO13"/>
      <c r="LEP13"/>
      <c r="LEQ13"/>
      <c r="LER13"/>
      <c r="LES13"/>
      <c r="LET13"/>
      <c r="LEU13"/>
      <c r="LEV13"/>
      <c r="LEW13"/>
      <c r="LEX13"/>
      <c r="LEY13"/>
      <c r="LEZ13"/>
      <c r="LFA13"/>
      <c r="LFB13"/>
      <c r="LFC13"/>
      <c r="LFD13"/>
      <c r="LFE13"/>
      <c r="LFF13"/>
      <c r="LFG13"/>
      <c r="LFH13"/>
      <c r="LFI13"/>
      <c r="LFJ13"/>
      <c r="LFK13"/>
      <c r="LFL13"/>
      <c r="LFM13"/>
      <c r="LFN13"/>
      <c r="LFO13"/>
      <c r="LFP13"/>
      <c r="LFQ13"/>
      <c r="LFR13"/>
      <c r="LFS13"/>
      <c r="LFT13"/>
      <c r="LFU13"/>
      <c r="LFV13"/>
      <c r="LFW13"/>
      <c r="LFX13"/>
      <c r="LFY13"/>
      <c r="LFZ13"/>
      <c r="LGA13"/>
      <c r="LGB13"/>
      <c r="LGC13"/>
      <c r="LGD13"/>
      <c r="LGE13"/>
      <c r="LGF13"/>
      <c r="LGG13"/>
      <c r="LGH13"/>
      <c r="LGI13"/>
      <c r="LGJ13"/>
      <c r="LGK13"/>
      <c r="LGL13"/>
      <c r="LGM13"/>
      <c r="LGN13"/>
      <c r="LGO13"/>
      <c r="LGP13"/>
      <c r="LGQ13"/>
      <c r="LGR13"/>
      <c r="LGS13"/>
      <c r="LGT13"/>
      <c r="LGU13"/>
      <c r="LGV13"/>
      <c r="LGW13"/>
      <c r="LGX13"/>
      <c r="LGY13"/>
      <c r="LGZ13"/>
      <c r="LHA13"/>
      <c r="LHB13"/>
      <c r="LHC13"/>
      <c r="LHD13"/>
      <c r="LHE13"/>
      <c r="LHF13"/>
      <c r="LHG13"/>
      <c r="LHH13"/>
      <c r="LHI13"/>
      <c r="LHJ13"/>
      <c r="LHK13"/>
      <c r="LHL13"/>
      <c r="LHM13"/>
      <c r="LHN13"/>
      <c r="LHO13"/>
      <c r="LHP13"/>
      <c r="LHQ13"/>
      <c r="LHR13"/>
      <c r="LHS13"/>
      <c r="LHT13"/>
      <c r="LHU13"/>
      <c r="LHV13"/>
      <c r="LHW13"/>
      <c r="LHX13"/>
      <c r="LHY13"/>
      <c r="LHZ13"/>
      <c r="LIA13"/>
      <c r="LIB13"/>
      <c r="LIC13"/>
      <c r="LID13"/>
      <c r="LIE13"/>
      <c r="LIF13"/>
      <c r="LIG13"/>
      <c r="LIH13"/>
      <c r="LII13"/>
      <c r="LIJ13"/>
      <c r="LIK13"/>
      <c r="LIL13"/>
      <c r="LIM13"/>
      <c r="LIN13"/>
      <c r="LIO13"/>
      <c r="LIP13"/>
      <c r="LIQ13"/>
      <c r="LIR13"/>
      <c r="LIS13"/>
      <c r="LIT13"/>
      <c r="LIU13"/>
      <c r="LIV13"/>
      <c r="LIW13"/>
      <c r="LIX13"/>
      <c r="LIY13"/>
      <c r="LIZ13"/>
      <c r="LJA13"/>
      <c r="LJB13"/>
      <c r="LJC13"/>
      <c r="LJD13"/>
      <c r="LJE13"/>
      <c r="LJF13"/>
      <c r="LJG13"/>
      <c r="LJH13"/>
      <c r="LJI13"/>
      <c r="LJJ13"/>
      <c r="LJK13"/>
      <c r="LJL13"/>
      <c r="LJM13"/>
      <c r="LJN13"/>
      <c r="LJO13"/>
      <c r="LJP13"/>
      <c r="LJQ13"/>
      <c r="LJR13"/>
      <c r="LJS13"/>
      <c r="LJT13"/>
      <c r="LJU13"/>
      <c r="LJV13"/>
      <c r="LJW13"/>
      <c r="LJX13"/>
      <c r="LJY13"/>
      <c r="LJZ13"/>
      <c r="LKA13"/>
      <c r="LKB13"/>
      <c r="LKC13"/>
      <c r="LKD13"/>
      <c r="LKE13"/>
      <c r="LKF13"/>
      <c r="LKG13"/>
      <c r="LKH13"/>
      <c r="LKI13"/>
      <c r="LKJ13"/>
      <c r="LKK13"/>
      <c r="LKL13"/>
      <c r="LKM13"/>
      <c r="LKN13"/>
      <c r="LKO13"/>
      <c r="LKP13"/>
      <c r="LKQ13"/>
      <c r="LKR13"/>
      <c r="LKS13"/>
      <c r="LKT13"/>
      <c r="LKU13"/>
      <c r="LKV13"/>
      <c r="LKW13"/>
      <c r="LKX13"/>
      <c r="LKY13"/>
      <c r="LKZ13"/>
      <c r="LLA13"/>
      <c r="LLB13"/>
      <c r="LLC13"/>
      <c r="LLD13"/>
      <c r="LLE13"/>
      <c r="LLF13"/>
      <c r="LLG13"/>
      <c r="LLH13"/>
      <c r="LLI13"/>
      <c r="LLJ13"/>
      <c r="LLK13"/>
      <c r="LLL13"/>
      <c r="LLM13"/>
      <c r="LLN13"/>
      <c r="LLO13"/>
      <c r="LLP13"/>
      <c r="LLQ13"/>
      <c r="LLR13"/>
      <c r="LLS13"/>
      <c r="LLT13"/>
      <c r="LLU13"/>
      <c r="LLV13"/>
      <c r="LLW13"/>
      <c r="LLX13"/>
      <c r="LLY13"/>
      <c r="LLZ13"/>
      <c r="LMA13"/>
      <c r="LMB13"/>
      <c r="LMC13"/>
      <c r="LMD13"/>
      <c r="LME13"/>
      <c r="LMF13"/>
      <c r="LMG13"/>
      <c r="LMH13"/>
      <c r="LMI13"/>
      <c r="LMJ13"/>
      <c r="LMK13"/>
      <c r="LML13"/>
      <c r="LMM13"/>
      <c r="LMN13"/>
      <c r="LMO13"/>
      <c r="LMP13"/>
      <c r="LMQ13"/>
      <c r="LMR13"/>
      <c r="LMS13"/>
      <c r="LMT13"/>
      <c r="LMU13"/>
      <c r="LMV13"/>
      <c r="LMW13"/>
      <c r="LMX13"/>
      <c r="LMY13"/>
      <c r="LMZ13"/>
      <c r="LNA13"/>
      <c r="LNB13"/>
      <c r="LNC13"/>
      <c r="LND13"/>
      <c r="LNE13"/>
      <c r="LNF13"/>
      <c r="LNG13"/>
      <c r="LNH13"/>
      <c r="LNI13"/>
      <c r="LNJ13"/>
      <c r="LNK13"/>
      <c r="LNL13"/>
      <c r="LNM13"/>
      <c r="LNN13"/>
      <c r="LNO13"/>
      <c r="LNP13"/>
      <c r="LNQ13"/>
      <c r="LNR13"/>
      <c r="LNS13"/>
      <c r="LNT13"/>
      <c r="LNU13"/>
      <c r="LNV13"/>
      <c r="LNW13"/>
      <c r="LNX13"/>
      <c r="LNY13"/>
      <c r="LNZ13"/>
      <c r="LOA13"/>
      <c r="LOB13"/>
      <c r="LOC13"/>
      <c r="LOD13"/>
      <c r="LOE13"/>
      <c r="LOF13"/>
      <c r="LOG13"/>
      <c r="LOH13"/>
      <c r="LOI13"/>
      <c r="LOJ13"/>
      <c r="LOK13"/>
      <c r="LOL13"/>
      <c r="LOM13"/>
      <c r="LON13"/>
      <c r="LOO13"/>
      <c r="LOP13"/>
      <c r="LOQ13"/>
      <c r="LOR13"/>
      <c r="LOS13"/>
      <c r="LOT13"/>
      <c r="LOU13"/>
      <c r="LOV13"/>
      <c r="LOW13"/>
      <c r="LOX13"/>
      <c r="LOY13"/>
      <c r="LOZ13"/>
      <c r="LPA13"/>
      <c r="LPB13"/>
      <c r="LPC13"/>
      <c r="LPD13"/>
      <c r="LPE13"/>
      <c r="LPF13"/>
      <c r="LPG13"/>
      <c r="LPH13"/>
      <c r="LPI13"/>
      <c r="LPJ13"/>
      <c r="LPK13"/>
      <c r="LPL13"/>
      <c r="LPM13"/>
      <c r="LPN13"/>
      <c r="LPO13"/>
      <c r="LPP13"/>
      <c r="LPQ13"/>
      <c r="LPR13"/>
      <c r="LPS13"/>
      <c r="LPT13"/>
      <c r="LPU13"/>
      <c r="LPV13"/>
      <c r="LPW13"/>
      <c r="LPX13"/>
      <c r="LPY13"/>
      <c r="LPZ13"/>
      <c r="LQA13"/>
      <c r="LQB13"/>
      <c r="LQC13"/>
      <c r="LQD13"/>
      <c r="LQE13"/>
      <c r="LQF13"/>
      <c r="LQG13"/>
      <c r="LQH13"/>
      <c r="LQI13"/>
      <c r="LQJ13"/>
      <c r="LQK13"/>
      <c r="LQL13"/>
      <c r="LQM13"/>
      <c r="LQN13"/>
      <c r="LQO13"/>
      <c r="LQP13"/>
      <c r="LQQ13"/>
      <c r="LQR13"/>
      <c r="LQS13"/>
      <c r="LQT13"/>
      <c r="LQU13"/>
      <c r="LQV13"/>
      <c r="LQW13"/>
      <c r="LQX13"/>
      <c r="LQY13"/>
      <c r="LQZ13"/>
      <c r="LRA13"/>
      <c r="LRB13"/>
      <c r="LRC13"/>
      <c r="LRD13"/>
      <c r="LRE13"/>
      <c r="LRF13"/>
      <c r="LRG13"/>
      <c r="LRH13"/>
      <c r="LRI13"/>
      <c r="LRJ13"/>
      <c r="LRK13"/>
      <c r="LRL13"/>
      <c r="LRM13"/>
      <c r="LRN13"/>
      <c r="LRO13"/>
      <c r="LRP13"/>
      <c r="LRQ13"/>
      <c r="LRR13"/>
      <c r="LRS13"/>
      <c r="LRT13"/>
      <c r="LRU13"/>
      <c r="LRV13"/>
      <c r="LRW13"/>
      <c r="LRX13"/>
      <c r="LRY13"/>
      <c r="LRZ13"/>
      <c r="LSA13"/>
      <c r="LSB13"/>
      <c r="LSC13"/>
      <c r="LSD13"/>
      <c r="LSE13"/>
      <c r="LSF13"/>
      <c r="LSG13"/>
      <c r="LSH13"/>
      <c r="LSI13"/>
      <c r="LSJ13"/>
      <c r="LSK13"/>
      <c r="LSL13"/>
      <c r="LSM13"/>
      <c r="LSN13"/>
      <c r="LSO13"/>
      <c r="LSP13"/>
      <c r="LSQ13"/>
      <c r="LSR13"/>
      <c r="LSS13"/>
      <c r="LST13"/>
      <c r="LSU13"/>
      <c r="LSV13"/>
      <c r="LSW13"/>
      <c r="LSX13"/>
      <c r="LSY13"/>
      <c r="LSZ13"/>
      <c r="LTA13"/>
      <c r="LTB13"/>
      <c r="LTC13"/>
      <c r="LTD13"/>
      <c r="LTE13"/>
      <c r="LTF13"/>
      <c r="LTG13"/>
      <c r="LTH13"/>
      <c r="LTI13"/>
      <c r="LTJ13"/>
      <c r="LTK13"/>
      <c r="LTL13"/>
      <c r="LTM13"/>
      <c r="LTN13"/>
      <c r="LTO13"/>
      <c r="LTP13"/>
      <c r="LTQ13"/>
      <c r="LTR13"/>
      <c r="LTS13"/>
      <c r="LTT13"/>
      <c r="LTU13"/>
      <c r="LTV13"/>
      <c r="LTW13"/>
      <c r="LTX13"/>
      <c r="LTY13"/>
      <c r="LTZ13"/>
      <c r="LUA13"/>
      <c r="LUB13"/>
      <c r="LUC13"/>
      <c r="LUD13"/>
      <c r="LUE13"/>
      <c r="LUF13"/>
      <c r="LUG13"/>
      <c r="LUH13"/>
      <c r="LUI13"/>
      <c r="LUJ13"/>
      <c r="LUK13"/>
      <c r="LUL13"/>
      <c r="LUM13"/>
      <c r="LUN13"/>
      <c r="LUO13"/>
      <c r="LUP13"/>
      <c r="LUQ13"/>
      <c r="LUR13"/>
      <c r="LUS13"/>
      <c r="LUT13"/>
      <c r="LUU13"/>
      <c r="LUV13"/>
      <c r="LUW13"/>
      <c r="LUX13"/>
      <c r="LUY13"/>
      <c r="LUZ13"/>
      <c r="LVA13"/>
      <c r="LVB13"/>
      <c r="LVC13"/>
      <c r="LVD13"/>
      <c r="LVE13"/>
      <c r="LVF13"/>
      <c r="LVG13"/>
      <c r="LVH13"/>
      <c r="LVI13"/>
      <c r="LVJ13"/>
      <c r="LVK13"/>
      <c r="LVL13"/>
      <c r="LVM13"/>
      <c r="LVN13"/>
      <c r="LVO13"/>
      <c r="LVP13"/>
      <c r="LVQ13"/>
      <c r="LVR13"/>
      <c r="LVS13"/>
      <c r="LVT13"/>
      <c r="LVU13"/>
      <c r="LVV13"/>
      <c r="LVW13"/>
      <c r="LVX13"/>
      <c r="LVY13"/>
      <c r="LVZ13"/>
      <c r="LWA13"/>
      <c r="LWB13"/>
      <c r="LWC13"/>
      <c r="LWD13"/>
      <c r="LWE13"/>
      <c r="LWF13"/>
      <c r="LWG13"/>
      <c r="LWH13"/>
      <c r="LWI13"/>
      <c r="LWJ13"/>
      <c r="LWK13"/>
      <c r="LWL13"/>
      <c r="LWM13"/>
      <c r="LWN13"/>
      <c r="LWO13"/>
      <c r="LWP13"/>
      <c r="LWQ13"/>
      <c r="LWR13"/>
      <c r="LWS13"/>
      <c r="LWT13"/>
      <c r="LWU13"/>
      <c r="LWV13"/>
      <c r="LWW13"/>
      <c r="LWX13"/>
      <c r="LWY13"/>
      <c r="LWZ13"/>
      <c r="LXA13"/>
      <c r="LXB13"/>
      <c r="LXC13"/>
      <c r="LXD13"/>
      <c r="LXE13"/>
      <c r="LXF13"/>
      <c r="LXG13"/>
      <c r="LXH13"/>
      <c r="LXI13"/>
      <c r="LXJ13"/>
      <c r="LXK13"/>
      <c r="LXL13"/>
      <c r="LXM13"/>
      <c r="LXN13"/>
      <c r="LXO13"/>
      <c r="LXP13"/>
      <c r="LXQ13"/>
      <c r="LXR13"/>
      <c r="LXS13"/>
      <c r="LXT13"/>
      <c r="LXU13"/>
      <c r="LXV13"/>
      <c r="LXW13"/>
      <c r="LXX13"/>
      <c r="LXY13"/>
      <c r="LXZ13"/>
      <c r="LYA13"/>
      <c r="LYB13"/>
      <c r="LYC13"/>
      <c r="LYD13"/>
      <c r="LYE13"/>
      <c r="LYF13"/>
      <c r="LYG13"/>
      <c r="LYH13"/>
      <c r="LYI13"/>
      <c r="LYJ13"/>
      <c r="LYK13"/>
      <c r="LYL13"/>
      <c r="LYM13"/>
      <c r="LYN13"/>
      <c r="LYO13"/>
      <c r="LYP13"/>
      <c r="LYQ13"/>
      <c r="LYR13"/>
      <c r="LYS13"/>
      <c r="LYT13"/>
      <c r="LYU13"/>
      <c r="LYV13"/>
      <c r="LYW13"/>
      <c r="LYX13"/>
      <c r="LYY13"/>
      <c r="LYZ13"/>
      <c r="LZA13"/>
      <c r="LZB13"/>
      <c r="LZC13"/>
      <c r="LZD13"/>
      <c r="LZE13"/>
      <c r="LZF13"/>
      <c r="LZG13"/>
      <c r="LZH13"/>
      <c r="LZI13"/>
      <c r="LZJ13"/>
      <c r="LZK13"/>
      <c r="LZL13"/>
      <c r="LZM13"/>
      <c r="LZN13"/>
      <c r="LZO13"/>
      <c r="LZP13"/>
      <c r="LZQ13"/>
      <c r="LZR13"/>
      <c r="LZS13"/>
      <c r="LZT13"/>
      <c r="LZU13"/>
      <c r="LZV13"/>
      <c r="LZW13"/>
      <c r="LZX13"/>
      <c r="LZY13"/>
      <c r="LZZ13"/>
      <c r="MAA13"/>
      <c r="MAB13"/>
      <c r="MAC13"/>
      <c r="MAD13"/>
      <c r="MAE13"/>
      <c r="MAF13"/>
      <c r="MAG13"/>
      <c r="MAH13"/>
      <c r="MAI13"/>
      <c r="MAJ13"/>
      <c r="MAK13"/>
      <c r="MAL13"/>
      <c r="MAM13"/>
      <c r="MAN13"/>
      <c r="MAO13"/>
      <c r="MAP13"/>
      <c r="MAQ13"/>
      <c r="MAR13"/>
      <c r="MAS13"/>
      <c r="MAT13"/>
      <c r="MAU13"/>
      <c r="MAV13"/>
      <c r="MAW13"/>
      <c r="MAX13"/>
      <c r="MAY13"/>
      <c r="MAZ13"/>
      <c r="MBA13"/>
      <c r="MBB13"/>
      <c r="MBC13"/>
      <c r="MBD13"/>
      <c r="MBE13"/>
      <c r="MBF13"/>
      <c r="MBG13"/>
      <c r="MBH13"/>
      <c r="MBI13"/>
      <c r="MBJ13"/>
      <c r="MBK13"/>
      <c r="MBL13"/>
      <c r="MBM13"/>
      <c r="MBN13"/>
      <c r="MBO13"/>
      <c r="MBP13"/>
      <c r="MBQ13"/>
      <c r="MBR13"/>
      <c r="MBS13"/>
      <c r="MBT13"/>
      <c r="MBU13"/>
      <c r="MBV13"/>
      <c r="MBW13"/>
      <c r="MBX13"/>
      <c r="MBY13"/>
      <c r="MBZ13"/>
      <c r="MCA13"/>
      <c r="MCB13"/>
      <c r="MCC13"/>
      <c r="MCD13"/>
      <c r="MCE13"/>
      <c r="MCF13"/>
      <c r="MCG13"/>
      <c r="MCH13"/>
      <c r="MCI13"/>
      <c r="MCJ13"/>
      <c r="MCK13"/>
      <c r="MCL13"/>
      <c r="MCM13"/>
      <c r="MCN13"/>
      <c r="MCO13"/>
      <c r="MCP13"/>
      <c r="MCQ13"/>
      <c r="MCR13"/>
      <c r="MCS13"/>
      <c r="MCT13"/>
      <c r="MCU13"/>
      <c r="MCV13"/>
      <c r="MCW13"/>
      <c r="MCX13"/>
      <c r="MCY13"/>
      <c r="MCZ13"/>
      <c r="MDA13"/>
      <c r="MDB13"/>
      <c r="MDC13"/>
      <c r="MDD13"/>
      <c r="MDE13"/>
      <c r="MDF13"/>
      <c r="MDG13"/>
      <c r="MDH13"/>
      <c r="MDI13"/>
      <c r="MDJ13"/>
      <c r="MDK13"/>
      <c r="MDL13"/>
      <c r="MDM13"/>
      <c r="MDN13"/>
      <c r="MDO13"/>
      <c r="MDP13"/>
      <c r="MDQ13"/>
      <c r="MDR13"/>
      <c r="MDS13"/>
      <c r="MDT13"/>
      <c r="MDU13"/>
      <c r="MDV13"/>
      <c r="MDW13"/>
      <c r="MDX13"/>
      <c r="MDY13"/>
      <c r="MDZ13"/>
      <c r="MEA13"/>
      <c r="MEB13"/>
      <c r="MEC13"/>
      <c r="MED13"/>
      <c r="MEE13"/>
      <c r="MEF13"/>
      <c r="MEG13"/>
      <c r="MEH13"/>
      <c r="MEI13"/>
      <c r="MEJ13"/>
      <c r="MEK13"/>
      <c r="MEL13"/>
      <c r="MEM13"/>
      <c r="MEN13"/>
      <c r="MEO13"/>
      <c r="MEP13"/>
      <c r="MEQ13"/>
      <c r="MER13"/>
      <c r="MES13"/>
      <c r="MET13"/>
      <c r="MEU13"/>
      <c r="MEV13"/>
      <c r="MEW13"/>
      <c r="MEX13"/>
      <c r="MEY13"/>
      <c r="MEZ13"/>
      <c r="MFA13"/>
      <c r="MFB13"/>
      <c r="MFC13"/>
      <c r="MFD13"/>
      <c r="MFE13"/>
      <c r="MFF13"/>
      <c r="MFG13"/>
      <c r="MFH13"/>
      <c r="MFI13"/>
      <c r="MFJ13"/>
      <c r="MFK13"/>
      <c r="MFL13"/>
      <c r="MFM13"/>
      <c r="MFN13"/>
      <c r="MFO13"/>
      <c r="MFP13"/>
      <c r="MFQ13"/>
      <c r="MFR13"/>
      <c r="MFS13"/>
      <c r="MFT13"/>
      <c r="MFU13"/>
      <c r="MFV13"/>
      <c r="MFW13"/>
      <c r="MFX13"/>
      <c r="MFY13"/>
      <c r="MFZ13"/>
      <c r="MGA13"/>
      <c r="MGB13"/>
      <c r="MGC13"/>
      <c r="MGD13"/>
      <c r="MGE13"/>
      <c r="MGF13"/>
      <c r="MGG13"/>
      <c r="MGH13"/>
      <c r="MGI13"/>
      <c r="MGJ13"/>
      <c r="MGK13"/>
      <c r="MGL13"/>
      <c r="MGM13"/>
      <c r="MGN13"/>
      <c r="MGO13"/>
      <c r="MGP13"/>
      <c r="MGQ13"/>
      <c r="MGR13"/>
      <c r="MGS13"/>
      <c r="MGT13"/>
      <c r="MGU13"/>
      <c r="MGV13"/>
      <c r="MGW13"/>
      <c r="MGX13"/>
      <c r="MGY13"/>
      <c r="MGZ13"/>
      <c r="MHA13"/>
      <c r="MHB13"/>
      <c r="MHC13"/>
      <c r="MHD13"/>
      <c r="MHE13"/>
      <c r="MHF13"/>
      <c r="MHG13"/>
      <c r="MHH13"/>
      <c r="MHI13"/>
      <c r="MHJ13"/>
      <c r="MHK13"/>
      <c r="MHL13"/>
      <c r="MHM13"/>
      <c r="MHN13"/>
      <c r="MHO13"/>
      <c r="MHP13"/>
      <c r="MHQ13"/>
      <c r="MHR13"/>
      <c r="MHS13"/>
      <c r="MHT13"/>
      <c r="MHU13"/>
      <c r="MHV13"/>
      <c r="MHW13"/>
      <c r="MHX13"/>
      <c r="MHY13"/>
      <c r="MHZ13"/>
      <c r="MIA13"/>
      <c r="MIB13"/>
      <c r="MIC13"/>
      <c r="MID13"/>
      <c r="MIE13"/>
      <c r="MIF13"/>
      <c r="MIG13"/>
      <c r="MIH13"/>
      <c r="MII13"/>
      <c r="MIJ13"/>
      <c r="MIK13"/>
      <c r="MIL13"/>
      <c r="MIM13"/>
      <c r="MIN13"/>
      <c r="MIO13"/>
      <c r="MIP13"/>
      <c r="MIQ13"/>
      <c r="MIR13"/>
      <c r="MIS13"/>
      <c r="MIT13"/>
      <c r="MIU13"/>
      <c r="MIV13"/>
      <c r="MIW13"/>
      <c r="MIX13"/>
      <c r="MIY13"/>
      <c r="MIZ13"/>
      <c r="MJA13"/>
      <c r="MJB13"/>
      <c r="MJC13"/>
      <c r="MJD13"/>
      <c r="MJE13"/>
      <c r="MJF13"/>
      <c r="MJG13"/>
      <c r="MJH13"/>
      <c r="MJI13"/>
      <c r="MJJ13"/>
      <c r="MJK13"/>
      <c r="MJL13"/>
      <c r="MJM13"/>
      <c r="MJN13"/>
      <c r="MJO13"/>
      <c r="MJP13"/>
      <c r="MJQ13"/>
      <c r="MJR13"/>
      <c r="MJS13"/>
      <c r="MJT13"/>
      <c r="MJU13"/>
      <c r="MJV13"/>
      <c r="MJW13"/>
      <c r="MJX13"/>
      <c r="MJY13"/>
      <c r="MJZ13"/>
      <c r="MKA13"/>
      <c r="MKB13"/>
      <c r="MKC13"/>
      <c r="MKD13"/>
      <c r="MKE13"/>
      <c r="MKF13"/>
      <c r="MKG13"/>
      <c r="MKH13"/>
      <c r="MKI13"/>
      <c r="MKJ13"/>
      <c r="MKK13"/>
      <c r="MKL13"/>
      <c r="MKM13"/>
      <c r="MKN13"/>
      <c r="MKO13"/>
      <c r="MKP13"/>
      <c r="MKQ13"/>
      <c r="MKR13"/>
      <c r="MKS13"/>
      <c r="MKT13"/>
      <c r="MKU13"/>
      <c r="MKV13"/>
      <c r="MKW13"/>
      <c r="MKX13"/>
      <c r="MKY13"/>
      <c r="MKZ13"/>
      <c r="MLA13"/>
      <c r="MLB13"/>
      <c r="MLC13"/>
      <c r="MLD13"/>
      <c r="MLE13"/>
      <c r="MLF13"/>
      <c r="MLG13"/>
      <c r="MLH13"/>
      <c r="MLI13"/>
      <c r="MLJ13"/>
      <c r="MLK13"/>
      <c r="MLL13"/>
      <c r="MLM13"/>
      <c r="MLN13"/>
      <c r="MLO13"/>
      <c r="MLP13"/>
      <c r="MLQ13"/>
      <c r="MLR13"/>
      <c r="MLS13"/>
      <c r="MLT13"/>
      <c r="MLU13"/>
      <c r="MLV13"/>
      <c r="MLW13"/>
      <c r="MLX13"/>
      <c r="MLY13"/>
      <c r="MLZ13"/>
      <c r="MMA13"/>
      <c r="MMB13"/>
      <c r="MMC13"/>
      <c r="MMD13"/>
      <c r="MME13"/>
      <c r="MMF13"/>
      <c r="MMG13"/>
      <c r="MMH13"/>
      <c r="MMI13"/>
      <c r="MMJ13"/>
      <c r="MMK13"/>
      <c r="MML13"/>
      <c r="MMM13"/>
      <c r="MMN13"/>
      <c r="MMO13"/>
      <c r="MMP13"/>
      <c r="MMQ13"/>
      <c r="MMR13"/>
      <c r="MMS13"/>
      <c r="MMT13"/>
      <c r="MMU13"/>
      <c r="MMV13"/>
      <c r="MMW13"/>
      <c r="MMX13"/>
      <c r="MMY13"/>
      <c r="MMZ13"/>
      <c r="MNA13"/>
      <c r="MNB13"/>
      <c r="MNC13"/>
      <c r="MND13"/>
      <c r="MNE13"/>
      <c r="MNF13"/>
      <c r="MNG13"/>
      <c r="MNH13"/>
      <c r="MNI13"/>
      <c r="MNJ13"/>
      <c r="MNK13"/>
      <c r="MNL13"/>
      <c r="MNM13"/>
      <c r="MNN13"/>
      <c r="MNO13"/>
      <c r="MNP13"/>
      <c r="MNQ13"/>
      <c r="MNR13"/>
      <c r="MNS13"/>
      <c r="MNT13"/>
      <c r="MNU13"/>
      <c r="MNV13"/>
      <c r="MNW13"/>
      <c r="MNX13"/>
      <c r="MNY13"/>
      <c r="MNZ13"/>
      <c r="MOA13"/>
      <c r="MOB13"/>
      <c r="MOC13"/>
      <c r="MOD13"/>
      <c r="MOE13"/>
      <c r="MOF13"/>
      <c r="MOG13"/>
      <c r="MOH13"/>
      <c r="MOI13"/>
      <c r="MOJ13"/>
      <c r="MOK13"/>
      <c r="MOL13"/>
      <c r="MOM13"/>
      <c r="MON13"/>
      <c r="MOO13"/>
      <c r="MOP13"/>
      <c r="MOQ13"/>
      <c r="MOR13"/>
      <c r="MOS13"/>
      <c r="MOT13"/>
      <c r="MOU13"/>
      <c r="MOV13"/>
      <c r="MOW13"/>
      <c r="MOX13"/>
      <c r="MOY13"/>
      <c r="MOZ13"/>
      <c r="MPA13"/>
      <c r="MPB13"/>
      <c r="MPC13"/>
      <c r="MPD13"/>
      <c r="MPE13"/>
      <c r="MPF13"/>
      <c r="MPG13"/>
      <c r="MPH13"/>
      <c r="MPI13"/>
      <c r="MPJ13"/>
      <c r="MPK13"/>
      <c r="MPL13"/>
      <c r="MPM13"/>
      <c r="MPN13"/>
      <c r="MPO13"/>
      <c r="MPP13"/>
      <c r="MPQ13"/>
      <c r="MPR13"/>
      <c r="MPS13"/>
      <c r="MPT13"/>
      <c r="MPU13"/>
      <c r="MPV13"/>
      <c r="MPW13"/>
      <c r="MPX13"/>
      <c r="MPY13"/>
      <c r="MPZ13"/>
      <c r="MQA13"/>
      <c r="MQB13"/>
      <c r="MQC13"/>
      <c r="MQD13"/>
      <c r="MQE13"/>
      <c r="MQF13"/>
      <c r="MQG13"/>
      <c r="MQH13"/>
      <c r="MQI13"/>
      <c r="MQJ13"/>
      <c r="MQK13"/>
      <c r="MQL13"/>
      <c r="MQM13"/>
      <c r="MQN13"/>
      <c r="MQO13"/>
      <c r="MQP13"/>
      <c r="MQQ13"/>
      <c r="MQR13"/>
      <c r="MQS13"/>
      <c r="MQT13"/>
      <c r="MQU13"/>
      <c r="MQV13"/>
      <c r="MQW13"/>
      <c r="MQX13"/>
      <c r="MQY13"/>
      <c r="MQZ13"/>
      <c r="MRA13"/>
      <c r="MRB13"/>
      <c r="MRC13"/>
      <c r="MRD13"/>
      <c r="MRE13"/>
      <c r="MRF13"/>
      <c r="MRG13"/>
      <c r="MRH13"/>
      <c r="MRI13"/>
      <c r="MRJ13"/>
      <c r="MRK13"/>
      <c r="MRL13"/>
      <c r="MRM13"/>
      <c r="MRN13"/>
      <c r="MRO13"/>
      <c r="MRP13"/>
      <c r="MRQ13"/>
      <c r="MRR13"/>
      <c r="MRS13"/>
      <c r="MRT13"/>
      <c r="MRU13"/>
      <c r="MRV13"/>
      <c r="MRW13"/>
      <c r="MRX13"/>
      <c r="MRY13"/>
      <c r="MRZ13"/>
      <c r="MSA13"/>
      <c r="MSB13"/>
      <c r="MSC13"/>
      <c r="MSD13"/>
      <c r="MSE13"/>
      <c r="MSF13"/>
      <c r="MSG13"/>
      <c r="MSH13"/>
      <c r="MSI13"/>
      <c r="MSJ13"/>
      <c r="MSK13"/>
      <c r="MSL13"/>
      <c r="MSM13"/>
      <c r="MSN13"/>
      <c r="MSO13"/>
      <c r="MSP13"/>
      <c r="MSQ13"/>
      <c r="MSR13"/>
      <c r="MSS13"/>
      <c r="MST13"/>
      <c r="MSU13"/>
      <c r="MSV13"/>
      <c r="MSW13"/>
      <c r="MSX13"/>
      <c r="MSY13"/>
      <c r="MSZ13"/>
      <c r="MTA13"/>
      <c r="MTB13"/>
      <c r="MTC13"/>
      <c r="MTD13"/>
      <c r="MTE13"/>
      <c r="MTF13"/>
      <c r="MTG13"/>
      <c r="MTH13"/>
      <c r="MTI13"/>
      <c r="MTJ13"/>
      <c r="MTK13"/>
      <c r="MTL13"/>
      <c r="MTM13"/>
      <c r="MTN13"/>
      <c r="MTO13"/>
      <c r="MTP13"/>
      <c r="MTQ13"/>
      <c r="MTR13"/>
      <c r="MTS13"/>
      <c r="MTT13"/>
      <c r="MTU13"/>
      <c r="MTV13"/>
      <c r="MTW13"/>
      <c r="MTX13"/>
      <c r="MTY13"/>
      <c r="MTZ13"/>
      <c r="MUA13"/>
      <c r="MUB13"/>
      <c r="MUC13"/>
      <c r="MUD13"/>
      <c r="MUE13"/>
      <c r="MUF13"/>
      <c r="MUG13"/>
      <c r="MUH13"/>
      <c r="MUI13"/>
      <c r="MUJ13"/>
      <c r="MUK13"/>
      <c r="MUL13"/>
      <c r="MUM13"/>
      <c r="MUN13"/>
      <c r="MUO13"/>
      <c r="MUP13"/>
      <c r="MUQ13"/>
      <c r="MUR13"/>
      <c r="MUS13"/>
      <c r="MUT13"/>
      <c r="MUU13"/>
      <c r="MUV13"/>
      <c r="MUW13"/>
      <c r="MUX13"/>
      <c r="MUY13"/>
      <c r="MUZ13"/>
      <c r="MVA13"/>
      <c r="MVB13"/>
      <c r="MVC13"/>
      <c r="MVD13"/>
      <c r="MVE13"/>
      <c r="MVF13"/>
      <c r="MVG13"/>
      <c r="MVH13"/>
      <c r="MVI13"/>
      <c r="MVJ13"/>
      <c r="MVK13"/>
      <c r="MVL13"/>
      <c r="MVM13"/>
      <c r="MVN13"/>
      <c r="MVO13"/>
      <c r="MVP13"/>
      <c r="MVQ13"/>
      <c r="MVR13"/>
      <c r="MVS13"/>
      <c r="MVT13"/>
      <c r="MVU13"/>
      <c r="MVV13"/>
      <c r="MVW13"/>
      <c r="MVX13"/>
      <c r="MVY13"/>
      <c r="MVZ13"/>
      <c r="MWA13"/>
      <c r="MWB13"/>
      <c r="MWC13"/>
      <c r="MWD13"/>
      <c r="MWE13"/>
      <c r="MWF13"/>
      <c r="MWG13"/>
      <c r="MWH13"/>
      <c r="MWI13"/>
      <c r="MWJ13"/>
      <c r="MWK13"/>
      <c r="MWL13"/>
      <c r="MWM13"/>
      <c r="MWN13"/>
      <c r="MWO13"/>
      <c r="MWP13"/>
      <c r="MWQ13"/>
      <c r="MWR13"/>
      <c r="MWS13"/>
      <c r="MWT13"/>
      <c r="MWU13"/>
      <c r="MWV13"/>
      <c r="MWW13"/>
      <c r="MWX13"/>
      <c r="MWY13"/>
      <c r="MWZ13"/>
      <c r="MXA13"/>
      <c r="MXB13"/>
      <c r="MXC13"/>
      <c r="MXD13"/>
      <c r="MXE13"/>
      <c r="MXF13"/>
      <c r="MXG13"/>
      <c r="MXH13"/>
      <c r="MXI13"/>
      <c r="MXJ13"/>
      <c r="MXK13"/>
      <c r="MXL13"/>
      <c r="MXM13"/>
      <c r="MXN13"/>
      <c r="MXO13"/>
      <c r="MXP13"/>
      <c r="MXQ13"/>
      <c r="MXR13"/>
      <c r="MXS13"/>
      <c r="MXT13"/>
      <c r="MXU13"/>
      <c r="MXV13"/>
      <c r="MXW13"/>
      <c r="MXX13"/>
      <c r="MXY13"/>
      <c r="MXZ13"/>
      <c r="MYA13"/>
      <c r="MYB13"/>
      <c r="MYC13"/>
      <c r="MYD13"/>
      <c r="MYE13"/>
      <c r="MYF13"/>
      <c r="MYG13"/>
      <c r="MYH13"/>
      <c r="MYI13"/>
      <c r="MYJ13"/>
      <c r="MYK13"/>
      <c r="MYL13"/>
      <c r="MYM13"/>
      <c r="MYN13"/>
      <c r="MYO13"/>
      <c r="MYP13"/>
      <c r="MYQ13"/>
      <c r="MYR13"/>
      <c r="MYS13"/>
      <c r="MYT13"/>
      <c r="MYU13"/>
      <c r="MYV13"/>
      <c r="MYW13"/>
      <c r="MYX13"/>
      <c r="MYY13"/>
      <c r="MYZ13"/>
      <c r="MZA13"/>
      <c r="MZB13"/>
      <c r="MZC13"/>
      <c r="MZD13"/>
      <c r="MZE13"/>
      <c r="MZF13"/>
      <c r="MZG13"/>
      <c r="MZH13"/>
      <c r="MZI13"/>
      <c r="MZJ13"/>
      <c r="MZK13"/>
      <c r="MZL13"/>
      <c r="MZM13"/>
      <c r="MZN13"/>
      <c r="MZO13"/>
      <c r="MZP13"/>
      <c r="MZQ13"/>
      <c r="MZR13"/>
      <c r="MZS13"/>
      <c r="MZT13"/>
      <c r="MZU13"/>
      <c r="MZV13"/>
      <c r="MZW13"/>
      <c r="MZX13"/>
      <c r="MZY13"/>
      <c r="MZZ13"/>
      <c r="NAA13"/>
      <c r="NAB13"/>
      <c r="NAC13"/>
      <c r="NAD13"/>
      <c r="NAE13"/>
      <c r="NAF13"/>
      <c r="NAG13"/>
      <c r="NAH13"/>
      <c r="NAI13"/>
      <c r="NAJ13"/>
      <c r="NAK13"/>
      <c r="NAL13"/>
      <c r="NAM13"/>
      <c r="NAN13"/>
      <c r="NAO13"/>
      <c r="NAP13"/>
      <c r="NAQ13"/>
      <c r="NAR13"/>
      <c r="NAS13"/>
      <c r="NAT13"/>
      <c r="NAU13"/>
      <c r="NAV13"/>
      <c r="NAW13"/>
      <c r="NAX13"/>
      <c r="NAY13"/>
      <c r="NAZ13"/>
      <c r="NBA13"/>
      <c r="NBB13"/>
      <c r="NBC13"/>
      <c r="NBD13"/>
      <c r="NBE13"/>
      <c r="NBF13"/>
      <c r="NBG13"/>
      <c r="NBH13"/>
      <c r="NBI13"/>
      <c r="NBJ13"/>
      <c r="NBK13"/>
      <c r="NBL13"/>
      <c r="NBM13"/>
      <c r="NBN13"/>
      <c r="NBO13"/>
      <c r="NBP13"/>
      <c r="NBQ13"/>
      <c r="NBR13"/>
      <c r="NBS13"/>
      <c r="NBT13"/>
      <c r="NBU13"/>
      <c r="NBV13"/>
      <c r="NBW13"/>
      <c r="NBX13"/>
      <c r="NBY13"/>
      <c r="NBZ13"/>
      <c r="NCA13"/>
      <c r="NCB13"/>
      <c r="NCC13"/>
      <c r="NCD13"/>
      <c r="NCE13"/>
      <c r="NCF13"/>
      <c r="NCG13"/>
      <c r="NCH13"/>
      <c r="NCI13"/>
      <c r="NCJ13"/>
      <c r="NCK13"/>
      <c r="NCL13"/>
      <c r="NCM13"/>
      <c r="NCN13"/>
      <c r="NCO13"/>
      <c r="NCP13"/>
      <c r="NCQ13"/>
      <c r="NCR13"/>
      <c r="NCS13"/>
      <c r="NCT13"/>
      <c r="NCU13"/>
      <c r="NCV13"/>
      <c r="NCW13"/>
      <c r="NCX13"/>
      <c r="NCY13"/>
      <c r="NCZ13"/>
      <c r="NDA13"/>
      <c r="NDB13"/>
      <c r="NDC13"/>
      <c r="NDD13"/>
      <c r="NDE13"/>
      <c r="NDF13"/>
      <c r="NDG13"/>
      <c r="NDH13"/>
      <c r="NDI13"/>
      <c r="NDJ13"/>
      <c r="NDK13"/>
      <c r="NDL13"/>
      <c r="NDM13"/>
      <c r="NDN13"/>
      <c r="NDO13"/>
      <c r="NDP13"/>
      <c r="NDQ13"/>
      <c r="NDR13"/>
      <c r="NDS13"/>
      <c r="NDT13"/>
      <c r="NDU13"/>
      <c r="NDV13"/>
      <c r="NDW13"/>
      <c r="NDX13"/>
      <c r="NDY13"/>
      <c r="NDZ13"/>
      <c r="NEA13"/>
      <c r="NEB13"/>
      <c r="NEC13"/>
      <c r="NED13"/>
      <c r="NEE13"/>
      <c r="NEF13"/>
      <c r="NEG13"/>
      <c r="NEH13"/>
      <c r="NEI13"/>
      <c r="NEJ13"/>
      <c r="NEK13"/>
      <c r="NEL13"/>
      <c r="NEM13"/>
      <c r="NEN13"/>
      <c r="NEO13"/>
      <c r="NEP13"/>
      <c r="NEQ13"/>
      <c r="NER13"/>
      <c r="NES13"/>
      <c r="NET13"/>
      <c r="NEU13"/>
      <c r="NEV13"/>
      <c r="NEW13"/>
      <c r="NEX13"/>
      <c r="NEY13"/>
      <c r="NEZ13"/>
      <c r="NFA13"/>
      <c r="NFB13"/>
      <c r="NFC13"/>
      <c r="NFD13"/>
      <c r="NFE13"/>
      <c r="NFF13"/>
      <c r="NFG13"/>
      <c r="NFH13"/>
      <c r="NFI13"/>
      <c r="NFJ13"/>
      <c r="NFK13"/>
      <c r="NFL13"/>
      <c r="NFM13"/>
      <c r="NFN13"/>
      <c r="NFO13"/>
      <c r="NFP13"/>
      <c r="NFQ13"/>
      <c r="NFR13"/>
      <c r="NFS13"/>
      <c r="NFT13"/>
      <c r="NFU13"/>
      <c r="NFV13"/>
      <c r="NFW13"/>
      <c r="NFX13"/>
      <c r="NFY13"/>
      <c r="NFZ13"/>
      <c r="NGA13"/>
      <c r="NGB13"/>
      <c r="NGC13"/>
      <c r="NGD13"/>
      <c r="NGE13"/>
      <c r="NGF13"/>
      <c r="NGG13"/>
      <c r="NGH13"/>
      <c r="NGI13"/>
      <c r="NGJ13"/>
      <c r="NGK13"/>
      <c r="NGL13"/>
      <c r="NGM13"/>
      <c r="NGN13"/>
      <c r="NGO13"/>
      <c r="NGP13"/>
      <c r="NGQ13"/>
      <c r="NGR13"/>
      <c r="NGS13"/>
      <c r="NGT13"/>
      <c r="NGU13"/>
      <c r="NGV13"/>
      <c r="NGW13"/>
      <c r="NGX13"/>
      <c r="NGY13"/>
      <c r="NGZ13"/>
      <c r="NHA13"/>
      <c r="NHB13"/>
      <c r="NHC13"/>
      <c r="NHD13"/>
      <c r="NHE13"/>
      <c r="NHF13"/>
      <c r="NHG13"/>
      <c r="NHH13"/>
      <c r="NHI13"/>
      <c r="NHJ13"/>
      <c r="NHK13"/>
      <c r="NHL13"/>
      <c r="NHM13"/>
      <c r="NHN13"/>
      <c r="NHO13"/>
      <c r="NHP13"/>
      <c r="NHQ13"/>
      <c r="NHR13"/>
      <c r="NHS13"/>
      <c r="NHT13"/>
      <c r="NHU13"/>
      <c r="NHV13"/>
      <c r="NHW13"/>
      <c r="NHX13"/>
      <c r="NHY13"/>
      <c r="NHZ13"/>
      <c r="NIA13"/>
      <c r="NIB13"/>
      <c r="NIC13"/>
      <c r="NID13"/>
      <c r="NIE13"/>
      <c r="NIF13"/>
      <c r="NIG13"/>
      <c r="NIH13"/>
      <c r="NII13"/>
      <c r="NIJ13"/>
      <c r="NIK13"/>
      <c r="NIL13"/>
      <c r="NIM13"/>
      <c r="NIN13"/>
      <c r="NIO13"/>
      <c r="NIP13"/>
      <c r="NIQ13"/>
      <c r="NIR13"/>
      <c r="NIS13"/>
      <c r="NIT13"/>
      <c r="NIU13"/>
      <c r="NIV13"/>
      <c r="NIW13"/>
      <c r="NIX13"/>
      <c r="NIY13"/>
      <c r="NIZ13"/>
      <c r="NJA13"/>
      <c r="NJB13"/>
      <c r="NJC13"/>
      <c r="NJD13"/>
      <c r="NJE13"/>
      <c r="NJF13"/>
      <c r="NJG13"/>
      <c r="NJH13"/>
      <c r="NJI13"/>
      <c r="NJJ13"/>
      <c r="NJK13"/>
      <c r="NJL13"/>
      <c r="NJM13"/>
      <c r="NJN13"/>
      <c r="NJO13"/>
      <c r="NJP13"/>
      <c r="NJQ13"/>
      <c r="NJR13"/>
      <c r="NJS13"/>
      <c r="NJT13"/>
      <c r="NJU13"/>
      <c r="NJV13"/>
      <c r="NJW13"/>
      <c r="NJX13"/>
      <c r="NJY13"/>
      <c r="NJZ13"/>
      <c r="NKA13"/>
      <c r="NKB13"/>
      <c r="NKC13"/>
      <c r="NKD13"/>
      <c r="NKE13"/>
      <c r="NKF13"/>
      <c r="NKG13"/>
      <c r="NKH13"/>
      <c r="NKI13"/>
      <c r="NKJ13"/>
      <c r="NKK13"/>
      <c r="NKL13"/>
      <c r="NKM13"/>
      <c r="NKN13"/>
      <c r="NKO13"/>
      <c r="NKP13"/>
      <c r="NKQ13"/>
      <c r="NKR13"/>
      <c r="NKS13"/>
      <c r="NKT13"/>
      <c r="NKU13"/>
      <c r="NKV13"/>
      <c r="NKW13"/>
      <c r="NKX13"/>
      <c r="NKY13"/>
      <c r="NKZ13"/>
      <c r="NLA13"/>
      <c r="NLB13"/>
      <c r="NLC13"/>
      <c r="NLD13"/>
      <c r="NLE13"/>
      <c r="NLF13"/>
      <c r="NLG13"/>
      <c r="NLH13"/>
      <c r="NLI13"/>
      <c r="NLJ13"/>
      <c r="NLK13"/>
      <c r="NLL13"/>
      <c r="NLM13"/>
      <c r="NLN13"/>
      <c r="NLO13"/>
      <c r="NLP13"/>
      <c r="NLQ13"/>
      <c r="NLR13"/>
      <c r="NLS13"/>
      <c r="NLT13"/>
      <c r="NLU13"/>
      <c r="NLV13"/>
      <c r="NLW13"/>
      <c r="NLX13"/>
      <c r="NLY13"/>
      <c r="NLZ13"/>
      <c r="NMA13"/>
      <c r="NMB13"/>
      <c r="NMC13"/>
      <c r="NMD13"/>
      <c r="NME13"/>
      <c r="NMF13"/>
      <c r="NMG13"/>
      <c r="NMH13"/>
      <c r="NMI13"/>
      <c r="NMJ13"/>
      <c r="NMK13"/>
      <c r="NML13"/>
      <c r="NMM13"/>
      <c r="NMN13"/>
      <c r="NMO13"/>
      <c r="NMP13"/>
      <c r="NMQ13"/>
      <c r="NMR13"/>
      <c r="NMS13"/>
      <c r="NMT13"/>
      <c r="NMU13"/>
      <c r="NMV13"/>
      <c r="NMW13"/>
      <c r="NMX13"/>
      <c r="NMY13"/>
      <c r="NMZ13"/>
      <c r="NNA13"/>
      <c r="NNB13"/>
      <c r="NNC13"/>
      <c r="NND13"/>
      <c r="NNE13"/>
      <c r="NNF13"/>
      <c r="NNG13"/>
      <c r="NNH13"/>
      <c r="NNI13"/>
      <c r="NNJ13"/>
      <c r="NNK13"/>
      <c r="NNL13"/>
      <c r="NNM13"/>
      <c r="NNN13"/>
      <c r="NNO13"/>
      <c r="NNP13"/>
      <c r="NNQ13"/>
      <c r="NNR13"/>
      <c r="NNS13"/>
      <c r="NNT13"/>
      <c r="NNU13"/>
      <c r="NNV13"/>
      <c r="NNW13"/>
      <c r="NNX13"/>
      <c r="NNY13"/>
      <c r="NNZ13"/>
      <c r="NOA13"/>
      <c r="NOB13"/>
      <c r="NOC13"/>
      <c r="NOD13"/>
      <c r="NOE13"/>
      <c r="NOF13"/>
      <c r="NOG13"/>
      <c r="NOH13"/>
      <c r="NOI13"/>
      <c r="NOJ13"/>
      <c r="NOK13"/>
      <c r="NOL13"/>
      <c r="NOM13"/>
      <c r="NON13"/>
      <c r="NOO13"/>
      <c r="NOP13"/>
      <c r="NOQ13"/>
      <c r="NOR13"/>
      <c r="NOS13"/>
      <c r="NOT13"/>
      <c r="NOU13"/>
      <c r="NOV13"/>
      <c r="NOW13"/>
      <c r="NOX13"/>
      <c r="NOY13"/>
      <c r="NOZ13"/>
      <c r="NPA13"/>
      <c r="NPB13"/>
      <c r="NPC13"/>
      <c r="NPD13"/>
      <c r="NPE13"/>
      <c r="NPF13"/>
      <c r="NPG13"/>
      <c r="NPH13"/>
      <c r="NPI13"/>
      <c r="NPJ13"/>
      <c r="NPK13"/>
      <c r="NPL13"/>
      <c r="NPM13"/>
      <c r="NPN13"/>
      <c r="NPO13"/>
      <c r="NPP13"/>
      <c r="NPQ13"/>
      <c r="NPR13"/>
      <c r="NPS13"/>
      <c r="NPT13"/>
      <c r="NPU13"/>
      <c r="NPV13"/>
      <c r="NPW13"/>
      <c r="NPX13"/>
      <c r="NPY13"/>
      <c r="NPZ13"/>
      <c r="NQA13"/>
      <c r="NQB13"/>
      <c r="NQC13"/>
      <c r="NQD13"/>
      <c r="NQE13"/>
      <c r="NQF13"/>
      <c r="NQG13"/>
      <c r="NQH13"/>
      <c r="NQI13"/>
      <c r="NQJ13"/>
      <c r="NQK13"/>
      <c r="NQL13"/>
      <c r="NQM13"/>
      <c r="NQN13"/>
      <c r="NQO13"/>
      <c r="NQP13"/>
      <c r="NQQ13"/>
      <c r="NQR13"/>
      <c r="NQS13"/>
      <c r="NQT13"/>
      <c r="NQU13"/>
      <c r="NQV13"/>
      <c r="NQW13"/>
      <c r="NQX13"/>
      <c r="NQY13"/>
      <c r="NQZ13"/>
      <c r="NRA13"/>
      <c r="NRB13"/>
      <c r="NRC13"/>
      <c r="NRD13"/>
      <c r="NRE13"/>
      <c r="NRF13"/>
      <c r="NRG13"/>
      <c r="NRH13"/>
      <c r="NRI13"/>
      <c r="NRJ13"/>
      <c r="NRK13"/>
      <c r="NRL13"/>
      <c r="NRM13"/>
      <c r="NRN13"/>
      <c r="NRO13"/>
      <c r="NRP13"/>
      <c r="NRQ13"/>
      <c r="NRR13"/>
      <c r="NRS13"/>
      <c r="NRT13"/>
      <c r="NRU13"/>
      <c r="NRV13"/>
      <c r="NRW13"/>
      <c r="NRX13"/>
      <c r="NRY13"/>
      <c r="NRZ13"/>
      <c r="NSA13"/>
      <c r="NSB13"/>
      <c r="NSC13"/>
      <c r="NSD13"/>
      <c r="NSE13"/>
      <c r="NSF13"/>
      <c r="NSG13"/>
      <c r="NSH13"/>
      <c r="NSI13"/>
      <c r="NSJ13"/>
      <c r="NSK13"/>
      <c r="NSL13"/>
      <c r="NSM13"/>
      <c r="NSN13"/>
      <c r="NSO13"/>
      <c r="NSP13"/>
      <c r="NSQ13"/>
      <c r="NSR13"/>
      <c r="NSS13"/>
      <c r="NST13"/>
      <c r="NSU13"/>
      <c r="NSV13"/>
      <c r="NSW13"/>
      <c r="NSX13"/>
      <c r="NSY13"/>
      <c r="NSZ13"/>
      <c r="NTA13"/>
      <c r="NTB13"/>
      <c r="NTC13"/>
      <c r="NTD13"/>
      <c r="NTE13"/>
      <c r="NTF13"/>
      <c r="NTG13"/>
      <c r="NTH13"/>
      <c r="NTI13"/>
      <c r="NTJ13"/>
      <c r="NTK13"/>
      <c r="NTL13"/>
      <c r="NTM13"/>
      <c r="NTN13"/>
      <c r="NTO13"/>
      <c r="NTP13"/>
      <c r="NTQ13"/>
      <c r="NTR13"/>
      <c r="NTS13"/>
      <c r="NTT13"/>
      <c r="NTU13"/>
      <c r="NTV13"/>
      <c r="NTW13"/>
      <c r="NTX13"/>
      <c r="NTY13"/>
      <c r="NTZ13"/>
      <c r="NUA13"/>
      <c r="NUB13"/>
      <c r="NUC13"/>
      <c r="NUD13"/>
      <c r="NUE13"/>
      <c r="NUF13"/>
      <c r="NUG13"/>
      <c r="NUH13"/>
      <c r="NUI13"/>
      <c r="NUJ13"/>
      <c r="NUK13"/>
      <c r="NUL13"/>
      <c r="NUM13"/>
      <c r="NUN13"/>
      <c r="NUO13"/>
      <c r="NUP13"/>
      <c r="NUQ13"/>
      <c r="NUR13"/>
      <c r="NUS13"/>
      <c r="NUT13"/>
      <c r="NUU13"/>
      <c r="NUV13"/>
      <c r="NUW13"/>
      <c r="NUX13"/>
      <c r="NUY13"/>
      <c r="NUZ13"/>
      <c r="NVA13"/>
      <c r="NVB13"/>
      <c r="NVC13"/>
      <c r="NVD13"/>
      <c r="NVE13"/>
      <c r="NVF13"/>
      <c r="NVG13"/>
      <c r="NVH13"/>
      <c r="NVI13"/>
      <c r="NVJ13"/>
      <c r="NVK13"/>
      <c r="NVL13"/>
      <c r="NVM13"/>
      <c r="NVN13"/>
      <c r="NVO13"/>
      <c r="NVP13"/>
      <c r="NVQ13"/>
      <c r="NVR13"/>
      <c r="NVS13"/>
      <c r="NVT13"/>
      <c r="NVU13"/>
      <c r="NVV13"/>
      <c r="NVW13"/>
      <c r="NVX13"/>
      <c r="NVY13"/>
      <c r="NVZ13"/>
      <c r="NWA13"/>
      <c r="NWB13"/>
      <c r="NWC13"/>
      <c r="NWD13"/>
      <c r="NWE13"/>
      <c r="NWF13"/>
      <c r="NWG13"/>
      <c r="NWH13"/>
      <c r="NWI13"/>
      <c r="NWJ13"/>
      <c r="NWK13"/>
      <c r="NWL13"/>
      <c r="NWM13"/>
      <c r="NWN13"/>
      <c r="NWO13"/>
      <c r="NWP13"/>
      <c r="NWQ13"/>
      <c r="NWR13"/>
      <c r="NWS13"/>
      <c r="NWT13"/>
      <c r="NWU13"/>
      <c r="NWV13"/>
      <c r="NWW13"/>
      <c r="NWX13"/>
      <c r="NWY13"/>
      <c r="NWZ13"/>
      <c r="NXA13"/>
      <c r="NXB13"/>
      <c r="NXC13"/>
      <c r="NXD13"/>
      <c r="NXE13"/>
      <c r="NXF13"/>
      <c r="NXG13"/>
      <c r="NXH13"/>
      <c r="NXI13"/>
      <c r="NXJ13"/>
      <c r="NXK13"/>
      <c r="NXL13"/>
      <c r="NXM13"/>
      <c r="NXN13"/>
      <c r="NXO13"/>
      <c r="NXP13"/>
      <c r="NXQ13"/>
      <c r="NXR13"/>
      <c r="NXS13"/>
      <c r="NXT13"/>
      <c r="NXU13"/>
      <c r="NXV13"/>
      <c r="NXW13"/>
      <c r="NXX13"/>
      <c r="NXY13"/>
      <c r="NXZ13"/>
      <c r="NYA13"/>
      <c r="NYB13"/>
      <c r="NYC13"/>
      <c r="NYD13"/>
      <c r="NYE13"/>
      <c r="NYF13"/>
      <c r="NYG13"/>
      <c r="NYH13"/>
      <c r="NYI13"/>
      <c r="NYJ13"/>
      <c r="NYK13"/>
      <c r="NYL13"/>
      <c r="NYM13"/>
      <c r="NYN13"/>
      <c r="NYO13"/>
      <c r="NYP13"/>
      <c r="NYQ13"/>
      <c r="NYR13"/>
      <c r="NYS13"/>
      <c r="NYT13"/>
      <c r="NYU13"/>
      <c r="NYV13"/>
      <c r="NYW13"/>
      <c r="NYX13"/>
      <c r="NYY13"/>
      <c r="NYZ13"/>
      <c r="NZA13"/>
      <c r="NZB13"/>
      <c r="NZC13"/>
      <c r="NZD13"/>
      <c r="NZE13"/>
      <c r="NZF13"/>
      <c r="NZG13"/>
      <c r="NZH13"/>
      <c r="NZI13"/>
      <c r="NZJ13"/>
      <c r="NZK13"/>
      <c r="NZL13"/>
      <c r="NZM13"/>
      <c r="NZN13"/>
      <c r="NZO13"/>
      <c r="NZP13"/>
      <c r="NZQ13"/>
      <c r="NZR13"/>
      <c r="NZS13"/>
      <c r="NZT13"/>
      <c r="NZU13"/>
      <c r="NZV13"/>
      <c r="NZW13"/>
      <c r="NZX13"/>
      <c r="NZY13"/>
      <c r="NZZ13"/>
      <c r="OAA13"/>
      <c r="OAB13"/>
      <c r="OAC13"/>
      <c r="OAD13"/>
      <c r="OAE13"/>
      <c r="OAF13"/>
      <c r="OAG13"/>
      <c r="OAH13"/>
      <c r="OAI13"/>
      <c r="OAJ13"/>
      <c r="OAK13"/>
      <c r="OAL13"/>
      <c r="OAM13"/>
      <c r="OAN13"/>
      <c r="OAO13"/>
      <c r="OAP13"/>
      <c r="OAQ13"/>
      <c r="OAR13"/>
      <c r="OAS13"/>
      <c r="OAT13"/>
      <c r="OAU13"/>
      <c r="OAV13"/>
      <c r="OAW13"/>
      <c r="OAX13"/>
      <c r="OAY13"/>
      <c r="OAZ13"/>
      <c r="OBA13"/>
      <c r="OBB13"/>
      <c r="OBC13"/>
      <c r="OBD13"/>
      <c r="OBE13"/>
      <c r="OBF13"/>
      <c r="OBG13"/>
      <c r="OBH13"/>
      <c r="OBI13"/>
      <c r="OBJ13"/>
      <c r="OBK13"/>
      <c r="OBL13"/>
      <c r="OBM13"/>
      <c r="OBN13"/>
      <c r="OBO13"/>
      <c r="OBP13"/>
      <c r="OBQ13"/>
      <c r="OBR13"/>
      <c r="OBS13"/>
      <c r="OBT13"/>
      <c r="OBU13"/>
      <c r="OBV13"/>
      <c r="OBW13"/>
      <c r="OBX13"/>
      <c r="OBY13"/>
      <c r="OBZ13"/>
      <c r="OCA13"/>
      <c r="OCB13"/>
      <c r="OCC13"/>
      <c r="OCD13"/>
      <c r="OCE13"/>
      <c r="OCF13"/>
      <c r="OCG13"/>
      <c r="OCH13"/>
      <c r="OCI13"/>
      <c r="OCJ13"/>
      <c r="OCK13"/>
      <c r="OCL13"/>
      <c r="OCM13"/>
      <c r="OCN13"/>
      <c r="OCO13"/>
      <c r="OCP13"/>
      <c r="OCQ13"/>
      <c r="OCR13"/>
      <c r="OCS13"/>
      <c r="OCT13"/>
      <c r="OCU13"/>
      <c r="OCV13"/>
      <c r="OCW13"/>
      <c r="OCX13"/>
      <c r="OCY13"/>
      <c r="OCZ13"/>
      <c r="ODA13"/>
      <c r="ODB13"/>
      <c r="ODC13"/>
      <c r="ODD13"/>
      <c r="ODE13"/>
      <c r="ODF13"/>
      <c r="ODG13"/>
      <c r="ODH13"/>
      <c r="ODI13"/>
      <c r="ODJ13"/>
      <c r="ODK13"/>
      <c r="ODL13"/>
      <c r="ODM13"/>
      <c r="ODN13"/>
      <c r="ODO13"/>
      <c r="ODP13"/>
      <c r="ODQ13"/>
      <c r="ODR13"/>
      <c r="ODS13"/>
      <c r="ODT13"/>
      <c r="ODU13"/>
      <c r="ODV13"/>
      <c r="ODW13"/>
      <c r="ODX13"/>
      <c r="ODY13"/>
      <c r="ODZ13"/>
      <c r="OEA13"/>
      <c r="OEB13"/>
      <c r="OEC13"/>
      <c r="OED13"/>
      <c r="OEE13"/>
      <c r="OEF13"/>
      <c r="OEG13"/>
      <c r="OEH13"/>
      <c r="OEI13"/>
      <c r="OEJ13"/>
      <c r="OEK13"/>
      <c r="OEL13"/>
      <c r="OEM13"/>
      <c r="OEN13"/>
      <c r="OEO13"/>
      <c r="OEP13"/>
      <c r="OEQ13"/>
      <c r="OER13"/>
      <c r="OES13"/>
      <c r="OET13"/>
      <c r="OEU13"/>
      <c r="OEV13"/>
      <c r="OEW13"/>
      <c r="OEX13"/>
      <c r="OEY13"/>
      <c r="OEZ13"/>
      <c r="OFA13"/>
      <c r="OFB13"/>
      <c r="OFC13"/>
      <c r="OFD13"/>
      <c r="OFE13"/>
      <c r="OFF13"/>
      <c r="OFG13"/>
      <c r="OFH13"/>
      <c r="OFI13"/>
      <c r="OFJ13"/>
      <c r="OFK13"/>
      <c r="OFL13"/>
      <c r="OFM13"/>
      <c r="OFN13"/>
      <c r="OFO13"/>
      <c r="OFP13"/>
      <c r="OFQ13"/>
      <c r="OFR13"/>
      <c r="OFS13"/>
      <c r="OFT13"/>
      <c r="OFU13"/>
      <c r="OFV13"/>
      <c r="OFW13"/>
      <c r="OFX13"/>
      <c r="OFY13"/>
      <c r="OFZ13"/>
      <c r="OGA13"/>
      <c r="OGB13"/>
      <c r="OGC13"/>
      <c r="OGD13"/>
      <c r="OGE13"/>
      <c r="OGF13"/>
      <c r="OGG13"/>
      <c r="OGH13"/>
      <c r="OGI13"/>
      <c r="OGJ13"/>
      <c r="OGK13"/>
      <c r="OGL13"/>
      <c r="OGM13"/>
      <c r="OGN13"/>
      <c r="OGO13"/>
      <c r="OGP13"/>
      <c r="OGQ13"/>
      <c r="OGR13"/>
      <c r="OGS13"/>
      <c r="OGT13"/>
      <c r="OGU13"/>
      <c r="OGV13"/>
      <c r="OGW13"/>
      <c r="OGX13"/>
      <c r="OGY13"/>
      <c r="OGZ13"/>
      <c r="OHA13"/>
      <c r="OHB13"/>
      <c r="OHC13"/>
      <c r="OHD13"/>
      <c r="OHE13"/>
      <c r="OHF13"/>
      <c r="OHG13"/>
      <c r="OHH13"/>
      <c r="OHI13"/>
      <c r="OHJ13"/>
      <c r="OHK13"/>
      <c r="OHL13"/>
      <c r="OHM13"/>
      <c r="OHN13"/>
      <c r="OHO13"/>
      <c r="OHP13"/>
      <c r="OHQ13"/>
      <c r="OHR13"/>
      <c r="OHS13"/>
      <c r="OHT13"/>
      <c r="OHU13"/>
      <c r="OHV13"/>
      <c r="OHW13"/>
      <c r="OHX13"/>
      <c r="OHY13"/>
      <c r="OHZ13"/>
      <c r="OIA13"/>
      <c r="OIB13"/>
      <c r="OIC13"/>
      <c r="OID13"/>
      <c r="OIE13"/>
      <c r="OIF13"/>
      <c r="OIG13"/>
      <c r="OIH13"/>
      <c r="OII13"/>
      <c r="OIJ13"/>
      <c r="OIK13"/>
      <c r="OIL13"/>
      <c r="OIM13"/>
      <c r="OIN13"/>
      <c r="OIO13"/>
      <c r="OIP13"/>
      <c r="OIQ13"/>
      <c r="OIR13"/>
      <c r="OIS13"/>
      <c r="OIT13"/>
      <c r="OIU13"/>
      <c r="OIV13"/>
      <c r="OIW13"/>
      <c r="OIX13"/>
      <c r="OIY13"/>
      <c r="OIZ13"/>
      <c r="OJA13"/>
      <c r="OJB13"/>
      <c r="OJC13"/>
      <c r="OJD13"/>
      <c r="OJE13"/>
      <c r="OJF13"/>
      <c r="OJG13"/>
      <c r="OJH13"/>
      <c r="OJI13"/>
      <c r="OJJ13"/>
      <c r="OJK13"/>
      <c r="OJL13"/>
      <c r="OJM13"/>
      <c r="OJN13"/>
      <c r="OJO13"/>
      <c r="OJP13"/>
      <c r="OJQ13"/>
      <c r="OJR13"/>
      <c r="OJS13"/>
      <c r="OJT13"/>
      <c r="OJU13"/>
      <c r="OJV13"/>
      <c r="OJW13"/>
      <c r="OJX13"/>
      <c r="OJY13"/>
      <c r="OJZ13"/>
      <c r="OKA13"/>
      <c r="OKB13"/>
      <c r="OKC13"/>
      <c r="OKD13"/>
      <c r="OKE13"/>
      <c r="OKF13"/>
      <c r="OKG13"/>
      <c r="OKH13"/>
      <c r="OKI13"/>
      <c r="OKJ13"/>
      <c r="OKK13"/>
      <c r="OKL13"/>
      <c r="OKM13"/>
      <c r="OKN13"/>
      <c r="OKO13"/>
      <c r="OKP13"/>
      <c r="OKQ13"/>
      <c r="OKR13"/>
      <c r="OKS13"/>
      <c r="OKT13"/>
      <c r="OKU13"/>
      <c r="OKV13"/>
      <c r="OKW13"/>
      <c r="OKX13"/>
      <c r="OKY13"/>
      <c r="OKZ13"/>
      <c r="OLA13"/>
      <c r="OLB13"/>
      <c r="OLC13"/>
      <c r="OLD13"/>
      <c r="OLE13"/>
      <c r="OLF13"/>
      <c r="OLG13"/>
      <c r="OLH13"/>
      <c r="OLI13"/>
      <c r="OLJ13"/>
      <c r="OLK13"/>
      <c r="OLL13"/>
      <c r="OLM13"/>
      <c r="OLN13"/>
      <c r="OLO13"/>
      <c r="OLP13"/>
      <c r="OLQ13"/>
      <c r="OLR13"/>
      <c r="OLS13"/>
      <c r="OLT13"/>
      <c r="OLU13"/>
      <c r="OLV13"/>
      <c r="OLW13"/>
      <c r="OLX13"/>
      <c r="OLY13"/>
      <c r="OLZ13"/>
      <c r="OMA13"/>
      <c r="OMB13"/>
      <c r="OMC13"/>
      <c r="OMD13"/>
      <c r="OME13"/>
      <c r="OMF13"/>
      <c r="OMG13"/>
      <c r="OMH13"/>
      <c r="OMI13"/>
      <c r="OMJ13"/>
      <c r="OMK13"/>
      <c r="OML13"/>
      <c r="OMM13"/>
      <c r="OMN13"/>
      <c r="OMO13"/>
      <c r="OMP13"/>
      <c r="OMQ13"/>
      <c r="OMR13"/>
      <c r="OMS13"/>
      <c r="OMT13"/>
      <c r="OMU13"/>
      <c r="OMV13"/>
      <c r="OMW13"/>
      <c r="OMX13"/>
      <c r="OMY13"/>
      <c r="OMZ13"/>
      <c r="ONA13"/>
      <c r="ONB13"/>
      <c r="ONC13"/>
      <c r="OND13"/>
      <c r="ONE13"/>
      <c r="ONF13"/>
      <c r="ONG13"/>
      <c r="ONH13"/>
      <c r="ONI13"/>
      <c r="ONJ13"/>
      <c r="ONK13"/>
      <c r="ONL13"/>
      <c r="ONM13"/>
      <c r="ONN13"/>
      <c r="ONO13"/>
      <c r="ONP13"/>
      <c r="ONQ13"/>
      <c r="ONR13"/>
      <c r="ONS13"/>
      <c r="ONT13"/>
      <c r="ONU13"/>
      <c r="ONV13"/>
      <c r="ONW13"/>
      <c r="ONX13"/>
      <c r="ONY13"/>
      <c r="ONZ13"/>
      <c r="OOA13"/>
      <c r="OOB13"/>
      <c r="OOC13"/>
      <c r="OOD13"/>
      <c r="OOE13"/>
      <c r="OOF13"/>
      <c r="OOG13"/>
      <c r="OOH13"/>
      <c r="OOI13"/>
      <c r="OOJ13"/>
      <c r="OOK13"/>
      <c r="OOL13"/>
      <c r="OOM13"/>
      <c r="OON13"/>
      <c r="OOO13"/>
      <c r="OOP13"/>
      <c r="OOQ13"/>
      <c r="OOR13"/>
      <c r="OOS13"/>
      <c r="OOT13"/>
      <c r="OOU13"/>
      <c r="OOV13"/>
      <c r="OOW13"/>
      <c r="OOX13"/>
      <c r="OOY13"/>
      <c r="OOZ13"/>
      <c r="OPA13"/>
      <c r="OPB13"/>
      <c r="OPC13"/>
      <c r="OPD13"/>
      <c r="OPE13"/>
      <c r="OPF13"/>
      <c r="OPG13"/>
      <c r="OPH13"/>
      <c r="OPI13"/>
      <c r="OPJ13"/>
      <c r="OPK13"/>
      <c r="OPL13"/>
      <c r="OPM13"/>
      <c r="OPN13"/>
      <c r="OPO13"/>
      <c r="OPP13"/>
      <c r="OPQ13"/>
      <c r="OPR13"/>
      <c r="OPS13"/>
      <c r="OPT13"/>
      <c r="OPU13"/>
      <c r="OPV13"/>
      <c r="OPW13"/>
      <c r="OPX13"/>
      <c r="OPY13"/>
      <c r="OPZ13"/>
      <c r="OQA13"/>
      <c r="OQB13"/>
      <c r="OQC13"/>
      <c r="OQD13"/>
      <c r="OQE13"/>
      <c r="OQF13"/>
      <c r="OQG13"/>
      <c r="OQH13"/>
      <c r="OQI13"/>
      <c r="OQJ13"/>
      <c r="OQK13"/>
      <c r="OQL13"/>
      <c r="OQM13"/>
      <c r="OQN13"/>
      <c r="OQO13"/>
      <c r="OQP13"/>
      <c r="OQQ13"/>
      <c r="OQR13"/>
      <c r="OQS13"/>
      <c r="OQT13"/>
      <c r="OQU13"/>
      <c r="OQV13"/>
      <c r="OQW13"/>
      <c r="OQX13"/>
      <c r="OQY13"/>
      <c r="OQZ13"/>
      <c r="ORA13"/>
      <c r="ORB13"/>
      <c r="ORC13"/>
      <c r="ORD13"/>
      <c r="ORE13"/>
      <c r="ORF13"/>
      <c r="ORG13"/>
      <c r="ORH13"/>
      <c r="ORI13"/>
      <c r="ORJ13"/>
      <c r="ORK13"/>
      <c r="ORL13"/>
      <c r="ORM13"/>
      <c r="ORN13"/>
      <c r="ORO13"/>
      <c r="ORP13"/>
      <c r="ORQ13"/>
      <c r="ORR13"/>
      <c r="ORS13"/>
      <c r="ORT13"/>
      <c r="ORU13"/>
      <c r="ORV13"/>
      <c r="ORW13"/>
      <c r="ORX13"/>
      <c r="ORY13"/>
      <c r="ORZ13"/>
      <c r="OSA13"/>
      <c r="OSB13"/>
      <c r="OSC13"/>
      <c r="OSD13"/>
      <c r="OSE13"/>
      <c r="OSF13"/>
      <c r="OSG13"/>
      <c r="OSH13"/>
      <c r="OSI13"/>
      <c r="OSJ13"/>
      <c r="OSK13"/>
      <c r="OSL13"/>
      <c r="OSM13"/>
      <c r="OSN13"/>
      <c r="OSO13"/>
      <c r="OSP13"/>
      <c r="OSQ13"/>
      <c r="OSR13"/>
      <c r="OSS13"/>
      <c r="OST13"/>
      <c r="OSU13"/>
      <c r="OSV13"/>
      <c r="OSW13"/>
      <c r="OSX13"/>
      <c r="OSY13"/>
      <c r="OSZ13"/>
      <c r="OTA13"/>
      <c r="OTB13"/>
      <c r="OTC13"/>
      <c r="OTD13"/>
      <c r="OTE13"/>
      <c r="OTF13"/>
      <c r="OTG13"/>
      <c r="OTH13"/>
      <c r="OTI13"/>
      <c r="OTJ13"/>
      <c r="OTK13"/>
      <c r="OTL13"/>
      <c r="OTM13"/>
      <c r="OTN13"/>
      <c r="OTO13"/>
      <c r="OTP13"/>
      <c r="OTQ13"/>
      <c r="OTR13"/>
      <c r="OTS13"/>
      <c r="OTT13"/>
      <c r="OTU13"/>
      <c r="OTV13"/>
      <c r="OTW13"/>
      <c r="OTX13"/>
      <c r="OTY13"/>
      <c r="OTZ13"/>
      <c r="OUA13"/>
      <c r="OUB13"/>
      <c r="OUC13"/>
      <c r="OUD13"/>
      <c r="OUE13"/>
      <c r="OUF13"/>
      <c r="OUG13"/>
      <c r="OUH13"/>
      <c r="OUI13"/>
      <c r="OUJ13"/>
      <c r="OUK13"/>
      <c r="OUL13"/>
      <c r="OUM13"/>
      <c r="OUN13"/>
      <c r="OUO13"/>
      <c r="OUP13"/>
      <c r="OUQ13"/>
      <c r="OUR13"/>
      <c r="OUS13"/>
      <c r="OUT13"/>
      <c r="OUU13"/>
      <c r="OUV13"/>
      <c r="OUW13"/>
      <c r="OUX13"/>
      <c r="OUY13"/>
      <c r="OUZ13"/>
      <c r="OVA13"/>
      <c r="OVB13"/>
      <c r="OVC13"/>
      <c r="OVD13"/>
      <c r="OVE13"/>
      <c r="OVF13"/>
      <c r="OVG13"/>
      <c r="OVH13"/>
      <c r="OVI13"/>
      <c r="OVJ13"/>
      <c r="OVK13"/>
      <c r="OVL13"/>
      <c r="OVM13"/>
      <c r="OVN13"/>
      <c r="OVO13"/>
      <c r="OVP13"/>
      <c r="OVQ13"/>
      <c r="OVR13"/>
      <c r="OVS13"/>
      <c r="OVT13"/>
      <c r="OVU13"/>
      <c r="OVV13"/>
      <c r="OVW13"/>
      <c r="OVX13"/>
      <c r="OVY13"/>
      <c r="OVZ13"/>
      <c r="OWA13"/>
      <c r="OWB13"/>
      <c r="OWC13"/>
      <c r="OWD13"/>
      <c r="OWE13"/>
      <c r="OWF13"/>
      <c r="OWG13"/>
      <c r="OWH13"/>
      <c r="OWI13"/>
      <c r="OWJ13"/>
      <c r="OWK13"/>
      <c r="OWL13"/>
      <c r="OWM13"/>
      <c r="OWN13"/>
      <c r="OWO13"/>
      <c r="OWP13"/>
      <c r="OWQ13"/>
      <c r="OWR13"/>
      <c r="OWS13"/>
      <c r="OWT13"/>
      <c r="OWU13"/>
      <c r="OWV13"/>
      <c r="OWW13"/>
      <c r="OWX13"/>
      <c r="OWY13"/>
      <c r="OWZ13"/>
      <c r="OXA13"/>
      <c r="OXB13"/>
      <c r="OXC13"/>
      <c r="OXD13"/>
      <c r="OXE13"/>
      <c r="OXF13"/>
      <c r="OXG13"/>
      <c r="OXH13"/>
      <c r="OXI13"/>
      <c r="OXJ13"/>
      <c r="OXK13"/>
      <c r="OXL13"/>
      <c r="OXM13"/>
      <c r="OXN13"/>
      <c r="OXO13"/>
      <c r="OXP13"/>
      <c r="OXQ13"/>
      <c r="OXR13"/>
      <c r="OXS13"/>
      <c r="OXT13"/>
      <c r="OXU13"/>
      <c r="OXV13"/>
      <c r="OXW13"/>
      <c r="OXX13"/>
      <c r="OXY13"/>
      <c r="OXZ13"/>
      <c r="OYA13"/>
      <c r="OYB13"/>
      <c r="OYC13"/>
      <c r="OYD13"/>
      <c r="OYE13"/>
      <c r="OYF13"/>
      <c r="OYG13"/>
      <c r="OYH13"/>
      <c r="OYI13"/>
      <c r="OYJ13"/>
      <c r="OYK13"/>
      <c r="OYL13"/>
      <c r="OYM13"/>
      <c r="OYN13"/>
      <c r="OYO13"/>
      <c r="OYP13"/>
      <c r="OYQ13"/>
      <c r="OYR13"/>
      <c r="OYS13"/>
      <c r="OYT13"/>
      <c r="OYU13"/>
      <c r="OYV13"/>
      <c r="OYW13"/>
      <c r="OYX13"/>
      <c r="OYY13"/>
      <c r="OYZ13"/>
      <c r="OZA13"/>
      <c r="OZB13"/>
      <c r="OZC13"/>
      <c r="OZD13"/>
      <c r="OZE13"/>
      <c r="OZF13"/>
      <c r="OZG13"/>
      <c r="OZH13"/>
      <c r="OZI13"/>
      <c r="OZJ13"/>
      <c r="OZK13"/>
      <c r="OZL13"/>
      <c r="OZM13"/>
      <c r="OZN13"/>
      <c r="OZO13"/>
      <c r="OZP13"/>
      <c r="OZQ13"/>
      <c r="OZR13"/>
      <c r="OZS13"/>
      <c r="OZT13"/>
      <c r="OZU13"/>
      <c r="OZV13"/>
      <c r="OZW13"/>
      <c r="OZX13"/>
      <c r="OZY13"/>
      <c r="OZZ13"/>
      <c r="PAA13"/>
      <c r="PAB13"/>
      <c r="PAC13"/>
      <c r="PAD13"/>
      <c r="PAE13"/>
      <c r="PAF13"/>
      <c r="PAG13"/>
      <c r="PAH13"/>
      <c r="PAI13"/>
      <c r="PAJ13"/>
      <c r="PAK13"/>
      <c r="PAL13"/>
      <c r="PAM13"/>
      <c r="PAN13"/>
      <c r="PAO13"/>
      <c r="PAP13"/>
      <c r="PAQ13"/>
      <c r="PAR13"/>
      <c r="PAS13"/>
      <c r="PAT13"/>
      <c r="PAU13"/>
      <c r="PAV13"/>
      <c r="PAW13"/>
      <c r="PAX13"/>
      <c r="PAY13"/>
      <c r="PAZ13"/>
      <c r="PBA13"/>
      <c r="PBB13"/>
      <c r="PBC13"/>
      <c r="PBD13"/>
      <c r="PBE13"/>
      <c r="PBF13"/>
      <c r="PBG13"/>
      <c r="PBH13"/>
      <c r="PBI13"/>
      <c r="PBJ13"/>
      <c r="PBK13"/>
      <c r="PBL13"/>
      <c r="PBM13"/>
      <c r="PBN13"/>
      <c r="PBO13"/>
      <c r="PBP13"/>
      <c r="PBQ13"/>
      <c r="PBR13"/>
      <c r="PBS13"/>
      <c r="PBT13"/>
      <c r="PBU13"/>
      <c r="PBV13"/>
      <c r="PBW13"/>
      <c r="PBX13"/>
      <c r="PBY13"/>
      <c r="PBZ13"/>
      <c r="PCA13"/>
      <c r="PCB13"/>
      <c r="PCC13"/>
      <c r="PCD13"/>
      <c r="PCE13"/>
      <c r="PCF13"/>
      <c r="PCG13"/>
      <c r="PCH13"/>
      <c r="PCI13"/>
      <c r="PCJ13"/>
      <c r="PCK13"/>
      <c r="PCL13"/>
      <c r="PCM13"/>
      <c r="PCN13"/>
      <c r="PCO13"/>
      <c r="PCP13"/>
      <c r="PCQ13"/>
      <c r="PCR13"/>
      <c r="PCS13"/>
      <c r="PCT13"/>
      <c r="PCU13"/>
      <c r="PCV13"/>
      <c r="PCW13"/>
      <c r="PCX13"/>
      <c r="PCY13"/>
      <c r="PCZ13"/>
      <c r="PDA13"/>
      <c r="PDB13"/>
      <c r="PDC13"/>
      <c r="PDD13"/>
      <c r="PDE13"/>
      <c r="PDF13"/>
      <c r="PDG13"/>
      <c r="PDH13"/>
      <c r="PDI13"/>
      <c r="PDJ13"/>
      <c r="PDK13"/>
      <c r="PDL13"/>
      <c r="PDM13"/>
      <c r="PDN13"/>
      <c r="PDO13"/>
      <c r="PDP13"/>
      <c r="PDQ13"/>
      <c r="PDR13"/>
      <c r="PDS13"/>
      <c r="PDT13"/>
      <c r="PDU13"/>
      <c r="PDV13"/>
      <c r="PDW13"/>
      <c r="PDX13"/>
      <c r="PDY13"/>
      <c r="PDZ13"/>
      <c r="PEA13"/>
      <c r="PEB13"/>
      <c r="PEC13"/>
      <c r="PED13"/>
      <c r="PEE13"/>
      <c r="PEF13"/>
      <c r="PEG13"/>
      <c r="PEH13"/>
      <c r="PEI13"/>
      <c r="PEJ13"/>
      <c r="PEK13"/>
      <c r="PEL13"/>
      <c r="PEM13"/>
      <c r="PEN13"/>
      <c r="PEO13"/>
      <c r="PEP13"/>
      <c r="PEQ13"/>
      <c r="PER13"/>
      <c r="PES13"/>
      <c r="PET13"/>
      <c r="PEU13"/>
      <c r="PEV13"/>
      <c r="PEW13"/>
      <c r="PEX13"/>
      <c r="PEY13"/>
      <c r="PEZ13"/>
      <c r="PFA13"/>
      <c r="PFB13"/>
      <c r="PFC13"/>
      <c r="PFD13"/>
      <c r="PFE13"/>
      <c r="PFF13"/>
      <c r="PFG13"/>
      <c r="PFH13"/>
      <c r="PFI13"/>
      <c r="PFJ13"/>
      <c r="PFK13"/>
      <c r="PFL13"/>
      <c r="PFM13"/>
      <c r="PFN13"/>
      <c r="PFO13"/>
      <c r="PFP13"/>
      <c r="PFQ13"/>
      <c r="PFR13"/>
      <c r="PFS13"/>
      <c r="PFT13"/>
      <c r="PFU13"/>
      <c r="PFV13"/>
      <c r="PFW13"/>
      <c r="PFX13"/>
      <c r="PFY13"/>
      <c r="PFZ13"/>
      <c r="PGA13"/>
      <c r="PGB13"/>
      <c r="PGC13"/>
      <c r="PGD13"/>
      <c r="PGE13"/>
      <c r="PGF13"/>
      <c r="PGG13"/>
      <c r="PGH13"/>
      <c r="PGI13"/>
      <c r="PGJ13"/>
      <c r="PGK13"/>
      <c r="PGL13"/>
      <c r="PGM13"/>
      <c r="PGN13"/>
      <c r="PGO13"/>
      <c r="PGP13"/>
      <c r="PGQ13"/>
      <c r="PGR13"/>
      <c r="PGS13"/>
      <c r="PGT13"/>
      <c r="PGU13"/>
      <c r="PGV13"/>
      <c r="PGW13"/>
      <c r="PGX13"/>
      <c r="PGY13"/>
      <c r="PGZ13"/>
      <c r="PHA13"/>
      <c r="PHB13"/>
      <c r="PHC13"/>
      <c r="PHD13"/>
      <c r="PHE13"/>
      <c r="PHF13"/>
      <c r="PHG13"/>
      <c r="PHH13"/>
      <c r="PHI13"/>
      <c r="PHJ13"/>
      <c r="PHK13"/>
      <c r="PHL13"/>
      <c r="PHM13"/>
      <c r="PHN13"/>
      <c r="PHO13"/>
      <c r="PHP13"/>
      <c r="PHQ13"/>
      <c r="PHR13"/>
      <c r="PHS13"/>
      <c r="PHT13"/>
      <c r="PHU13"/>
      <c r="PHV13"/>
      <c r="PHW13"/>
      <c r="PHX13"/>
      <c r="PHY13"/>
      <c r="PHZ13"/>
      <c r="PIA13"/>
      <c r="PIB13"/>
      <c r="PIC13"/>
      <c r="PID13"/>
      <c r="PIE13"/>
      <c r="PIF13"/>
      <c r="PIG13"/>
      <c r="PIH13"/>
      <c r="PII13"/>
      <c r="PIJ13"/>
      <c r="PIK13"/>
      <c r="PIL13"/>
      <c r="PIM13"/>
      <c r="PIN13"/>
      <c r="PIO13"/>
      <c r="PIP13"/>
      <c r="PIQ13"/>
      <c r="PIR13"/>
      <c r="PIS13"/>
      <c r="PIT13"/>
      <c r="PIU13"/>
      <c r="PIV13"/>
      <c r="PIW13"/>
      <c r="PIX13"/>
      <c r="PIY13"/>
      <c r="PIZ13"/>
      <c r="PJA13"/>
      <c r="PJB13"/>
      <c r="PJC13"/>
      <c r="PJD13"/>
      <c r="PJE13"/>
      <c r="PJF13"/>
      <c r="PJG13"/>
      <c r="PJH13"/>
      <c r="PJI13"/>
      <c r="PJJ13"/>
      <c r="PJK13"/>
      <c r="PJL13"/>
      <c r="PJM13"/>
      <c r="PJN13"/>
      <c r="PJO13"/>
      <c r="PJP13"/>
      <c r="PJQ13"/>
      <c r="PJR13"/>
      <c r="PJS13"/>
      <c r="PJT13"/>
      <c r="PJU13"/>
      <c r="PJV13"/>
      <c r="PJW13"/>
      <c r="PJX13"/>
      <c r="PJY13"/>
      <c r="PJZ13"/>
      <c r="PKA13"/>
      <c r="PKB13"/>
      <c r="PKC13"/>
      <c r="PKD13"/>
      <c r="PKE13"/>
      <c r="PKF13"/>
      <c r="PKG13"/>
      <c r="PKH13"/>
      <c r="PKI13"/>
      <c r="PKJ13"/>
      <c r="PKK13"/>
      <c r="PKL13"/>
      <c r="PKM13"/>
      <c r="PKN13"/>
      <c r="PKO13"/>
      <c r="PKP13"/>
      <c r="PKQ13"/>
      <c r="PKR13"/>
      <c r="PKS13"/>
      <c r="PKT13"/>
      <c r="PKU13"/>
      <c r="PKV13"/>
      <c r="PKW13"/>
      <c r="PKX13"/>
      <c r="PKY13"/>
      <c r="PKZ13"/>
      <c r="PLA13"/>
      <c r="PLB13"/>
      <c r="PLC13"/>
      <c r="PLD13"/>
      <c r="PLE13"/>
      <c r="PLF13"/>
      <c r="PLG13"/>
      <c r="PLH13"/>
      <c r="PLI13"/>
      <c r="PLJ13"/>
      <c r="PLK13"/>
      <c r="PLL13"/>
      <c r="PLM13"/>
      <c r="PLN13"/>
      <c r="PLO13"/>
      <c r="PLP13"/>
      <c r="PLQ13"/>
      <c r="PLR13"/>
      <c r="PLS13"/>
      <c r="PLT13"/>
      <c r="PLU13"/>
      <c r="PLV13"/>
      <c r="PLW13"/>
      <c r="PLX13"/>
      <c r="PLY13"/>
      <c r="PLZ13"/>
      <c r="PMA13"/>
      <c r="PMB13"/>
      <c r="PMC13"/>
      <c r="PMD13"/>
      <c r="PME13"/>
      <c r="PMF13"/>
      <c r="PMG13"/>
      <c r="PMH13"/>
      <c r="PMI13"/>
      <c r="PMJ13"/>
      <c r="PMK13"/>
      <c r="PML13"/>
      <c r="PMM13"/>
      <c r="PMN13"/>
      <c r="PMO13"/>
      <c r="PMP13"/>
      <c r="PMQ13"/>
      <c r="PMR13"/>
      <c r="PMS13"/>
      <c r="PMT13"/>
      <c r="PMU13"/>
      <c r="PMV13"/>
      <c r="PMW13"/>
      <c r="PMX13"/>
      <c r="PMY13"/>
      <c r="PMZ13"/>
      <c r="PNA13"/>
      <c r="PNB13"/>
      <c r="PNC13"/>
      <c r="PND13"/>
      <c r="PNE13"/>
      <c r="PNF13"/>
      <c r="PNG13"/>
      <c r="PNH13"/>
      <c r="PNI13"/>
      <c r="PNJ13"/>
      <c r="PNK13"/>
      <c r="PNL13"/>
      <c r="PNM13"/>
      <c r="PNN13"/>
      <c r="PNO13"/>
      <c r="PNP13"/>
      <c r="PNQ13"/>
      <c r="PNR13"/>
      <c r="PNS13"/>
      <c r="PNT13"/>
      <c r="PNU13"/>
      <c r="PNV13"/>
      <c r="PNW13"/>
      <c r="PNX13"/>
      <c r="PNY13"/>
      <c r="PNZ13"/>
      <c r="POA13"/>
      <c r="POB13"/>
      <c r="POC13"/>
      <c r="POD13"/>
      <c r="POE13"/>
      <c r="POF13"/>
      <c r="POG13"/>
      <c r="POH13"/>
      <c r="POI13"/>
      <c r="POJ13"/>
      <c r="POK13"/>
      <c r="POL13"/>
      <c r="POM13"/>
      <c r="PON13"/>
      <c r="POO13"/>
      <c r="POP13"/>
      <c r="POQ13"/>
      <c r="POR13"/>
      <c r="POS13"/>
      <c r="POT13"/>
      <c r="POU13"/>
      <c r="POV13"/>
      <c r="POW13"/>
      <c r="POX13"/>
      <c r="POY13"/>
      <c r="POZ13"/>
      <c r="PPA13"/>
      <c r="PPB13"/>
      <c r="PPC13"/>
      <c r="PPD13"/>
      <c r="PPE13"/>
      <c r="PPF13"/>
      <c r="PPG13"/>
      <c r="PPH13"/>
      <c r="PPI13"/>
      <c r="PPJ13"/>
      <c r="PPK13"/>
      <c r="PPL13"/>
      <c r="PPM13"/>
      <c r="PPN13"/>
      <c r="PPO13"/>
      <c r="PPP13"/>
      <c r="PPQ13"/>
      <c r="PPR13"/>
      <c r="PPS13"/>
      <c r="PPT13"/>
      <c r="PPU13"/>
      <c r="PPV13"/>
      <c r="PPW13"/>
      <c r="PPX13"/>
      <c r="PPY13"/>
      <c r="PPZ13"/>
      <c r="PQA13"/>
      <c r="PQB13"/>
      <c r="PQC13"/>
      <c r="PQD13"/>
      <c r="PQE13"/>
      <c r="PQF13"/>
      <c r="PQG13"/>
      <c r="PQH13"/>
      <c r="PQI13"/>
      <c r="PQJ13"/>
      <c r="PQK13"/>
      <c r="PQL13"/>
      <c r="PQM13"/>
      <c r="PQN13"/>
      <c r="PQO13"/>
      <c r="PQP13"/>
      <c r="PQQ13"/>
      <c r="PQR13"/>
      <c r="PQS13"/>
      <c r="PQT13"/>
      <c r="PQU13"/>
      <c r="PQV13"/>
      <c r="PQW13"/>
      <c r="PQX13"/>
      <c r="PQY13"/>
      <c r="PQZ13"/>
      <c r="PRA13"/>
      <c r="PRB13"/>
      <c r="PRC13"/>
      <c r="PRD13"/>
      <c r="PRE13"/>
      <c r="PRF13"/>
      <c r="PRG13"/>
      <c r="PRH13"/>
      <c r="PRI13"/>
      <c r="PRJ13"/>
      <c r="PRK13"/>
      <c r="PRL13"/>
      <c r="PRM13"/>
      <c r="PRN13"/>
      <c r="PRO13"/>
      <c r="PRP13"/>
      <c r="PRQ13"/>
      <c r="PRR13"/>
      <c r="PRS13"/>
      <c r="PRT13"/>
      <c r="PRU13"/>
      <c r="PRV13"/>
      <c r="PRW13"/>
      <c r="PRX13"/>
      <c r="PRY13"/>
      <c r="PRZ13"/>
      <c r="PSA13"/>
      <c r="PSB13"/>
      <c r="PSC13"/>
      <c r="PSD13"/>
      <c r="PSE13"/>
      <c r="PSF13"/>
      <c r="PSG13"/>
      <c r="PSH13"/>
      <c r="PSI13"/>
      <c r="PSJ13"/>
      <c r="PSK13"/>
      <c r="PSL13"/>
      <c r="PSM13"/>
      <c r="PSN13"/>
      <c r="PSO13"/>
      <c r="PSP13"/>
      <c r="PSQ13"/>
      <c r="PSR13"/>
      <c r="PSS13"/>
      <c r="PST13"/>
      <c r="PSU13"/>
      <c r="PSV13"/>
      <c r="PSW13"/>
      <c r="PSX13"/>
      <c r="PSY13"/>
      <c r="PSZ13"/>
      <c r="PTA13"/>
      <c r="PTB13"/>
      <c r="PTC13"/>
      <c r="PTD13"/>
      <c r="PTE13"/>
      <c r="PTF13"/>
      <c r="PTG13"/>
      <c r="PTH13"/>
      <c r="PTI13"/>
      <c r="PTJ13"/>
      <c r="PTK13"/>
      <c r="PTL13"/>
      <c r="PTM13"/>
      <c r="PTN13"/>
      <c r="PTO13"/>
      <c r="PTP13"/>
      <c r="PTQ13"/>
      <c r="PTR13"/>
      <c r="PTS13"/>
      <c r="PTT13"/>
      <c r="PTU13"/>
      <c r="PTV13"/>
      <c r="PTW13"/>
      <c r="PTX13"/>
      <c r="PTY13"/>
      <c r="PTZ13"/>
      <c r="PUA13"/>
      <c r="PUB13"/>
      <c r="PUC13"/>
      <c r="PUD13"/>
      <c r="PUE13"/>
      <c r="PUF13"/>
      <c r="PUG13"/>
      <c r="PUH13"/>
      <c r="PUI13"/>
      <c r="PUJ13"/>
      <c r="PUK13"/>
      <c r="PUL13"/>
      <c r="PUM13"/>
      <c r="PUN13"/>
      <c r="PUO13"/>
      <c r="PUP13"/>
      <c r="PUQ13"/>
      <c r="PUR13"/>
      <c r="PUS13"/>
      <c r="PUT13"/>
      <c r="PUU13"/>
      <c r="PUV13"/>
      <c r="PUW13"/>
      <c r="PUX13"/>
      <c r="PUY13"/>
      <c r="PUZ13"/>
      <c r="PVA13"/>
      <c r="PVB13"/>
      <c r="PVC13"/>
      <c r="PVD13"/>
      <c r="PVE13"/>
      <c r="PVF13"/>
      <c r="PVG13"/>
      <c r="PVH13"/>
      <c r="PVI13"/>
      <c r="PVJ13"/>
      <c r="PVK13"/>
      <c r="PVL13"/>
      <c r="PVM13"/>
      <c r="PVN13"/>
      <c r="PVO13"/>
      <c r="PVP13"/>
      <c r="PVQ13"/>
      <c r="PVR13"/>
      <c r="PVS13"/>
      <c r="PVT13"/>
      <c r="PVU13"/>
      <c r="PVV13"/>
      <c r="PVW13"/>
      <c r="PVX13"/>
      <c r="PVY13"/>
      <c r="PVZ13"/>
      <c r="PWA13"/>
      <c r="PWB13"/>
      <c r="PWC13"/>
      <c r="PWD13"/>
      <c r="PWE13"/>
      <c r="PWF13"/>
      <c r="PWG13"/>
      <c r="PWH13"/>
      <c r="PWI13"/>
      <c r="PWJ13"/>
      <c r="PWK13"/>
      <c r="PWL13"/>
      <c r="PWM13"/>
      <c r="PWN13"/>
      <c r="PWO13"/>
      <c r="PWP13"/>
      <c r="PWQ13"/>
      <c r="PWR13"/>
      <c r="PWS13"/>
      <c r="PWT13"/>
      <c r="PWU13"/>
      <c r="PWV13"/>
      <c r="PWW13"/>
      <c r="PWX13"/>
      <c r="PWY13"/>
      <c r="PWZ13"/>
      <c r="PXA13"/>
      <c r="PXB13"/>
      <c r="PXC13"/>
      <c r="PXD13"/>
      <c r="PXE13"/>
      <c r="PXF13"/>
      <c r="PXG13"/>
      <c r="PXH13"/>
      <c r="PXI13"/>
      <c r="PXJ13"/>
      <c r="PXK13"/>
      <c r="PXL13"/>
      <c r="PXM13"/>
      <c r="PXN13"/>
      <c r="PXO13"/>
      <c r="PXP13"/>
      <c r="PXQ13"/>
      <c r="PXR13"/>
      <c r="PXS13"/>
      <c r="PXT13"/>
      <c r="PXU13"/>
      <c r="PXV13"/>
      <c r="PXW13"/>
      <c r="PXX13"/>
      <c r="PXY13"/>
      <c r="PXZ13"/>
      <c r="PYA13"/>
      <c r="PYB13"/>
      <c r="PYC13"/>
      <c r="PYD13"/>
      <c r="PYE13"/>
      <c r="PYF13"/>
      <c r="PYG13"/>
      <c r="PYH13"/>
      <c r="PYI13"/>
      <c r="PYJ13"/>
      <c r="PYK13"/>
      <c r="PYL13"/>
      <c r="PYM13"/>
      <c r="PYN13"/>
      <c r="PYO13"/>
      <c r="PYP13"/>
      <c r="PYQ13"/>
      <c r="PYR13"/>
      <c r="PYS13"/>
      <c r="PYT13"/>
      <c r="PYU13"/>
      <c r="PYV13"/>
      <c r="PYW13"/>
      <c r="PYX13"/>
      <c r="PYY13"/>
      <c r="PYZ13"/>
      <c r="PZA13"/>
      <c r="PZB13"/>
      <c r="PZC13"/>
      <c r="PZD13"/>
      <c r="PZE13"/>
      <c r="PZF13"/>
      <c r="PZG13"/>
      <c r="PZH13"/>
      <c r="PZI13"/>
      <c r="PZJ13"/>
      <c r="PZK13"/>
      <c r="PZL13"/>
      <c r="PZM13"/>
      <c r="PZN13"/>
      <c r="PZO13"/>
      <c r="PZP13"/>
      <c r="PZQ13"/>
      <c r="PZR13"/>
      <c r="PZS13"/>
      <c r="PZT13"/>
      <c r="PZU13"/>
      <c r="PZV13"/>
      <c r="PZW13"/>
      <c r="PZX13"/>
      <c r="PZY13"/>
      <c r="PZZ13"/>
      <c r="QAA13"/>
      <c r="QAB13"/>
      <c r="QAC13"/>
      <c r="QAD13"/>
      <c r="QAE13"/>
      <c r="QAF13"/>
      <c r="QAG13"/>
      <c r="QAH13"/>
      <c r="QAI13"/>
      <c r="QAJ13"/>
      <c r="QAK13"/>
      <c r="QAL13"/>
      <c r="QAM13"/>
      <c r="QAN13"/>
      <c r="QAO13"/>
      <c r="QAP13"/>
      <c r="QAQ13"/>
      <c r="QAR13"/>
      <c r="QAS13"/>
      <c r="QAT13"/>
      <c r="QAU13"/>
      <c r="QAV13"/>
      <c r="QAW13"/>
      <c r="QAX13"/>
      <c r="QAY13"/>
      <c r="QAZ13"/>
      <c r="QBA13"/>
      <c r="QBB13"/>
      <c r="QBC13"/>
      <c r="QBD13"/>
      <c r="QBE13"/>
      <c r="QBF13"/>
      <c r="QBG13"/>
      <c r="QBH13"/>
      <c r="QBI13"/>
      <c r="QBJ13"/>
      <c r="QBK13"/>
      <c r="QBL13"/>
      <c r="QBM13"/>
      <c r="QBN13"/>
      <c r="QBO13"/>
      <c r="QBP13"/>
      <c r="QBQ13"/>
      <c r="QBR13"/>
      <c r="QBS13"/>
      <c r="QBT13"/>
      <c r="QBU13"/>
      <c r="QBV13"/>
      <c r="QBW13"/>
      <c r="QBX13"/>
      <c r="QBY13"/>
      <c r="QBZ13"/>
      <c r="QCA13"/>
      <c r="QCB13"/>
      <c r="QCC13"/>
      <c r="QCD13"/>
      <c r="QCE13"/>
      <c r="QCF13"/>
      <c r="QCG13"/>
      <c r="QCH13"/>
      <c r="QCI13"/>
      <c r="QCJ13"/>
      <c r="QCK13"/>
      <c r="QCL13"/>
      <c r="QCM13"/>
      <c r="QCN13"/>
      <c r="QCO13"/>
      <c r="QCP13"/>
      <c r="QCQ13"/>
      <c r="QCR13"/>
      <c r="QCS13"/>
      <c r="QCT13"/>
      <c r="QCU13"/>
      <c r="QCV13"/>
      <c r="QCW13"/>
      <c r="QCX13"/>
      <c r="QCY13"/>
      <c r="QCZ13"/>
      <c r="QDA13"/>
      <c r="QDB13"/>
      <c r="QDC13"/>
      <c r="QDD13"/>
      <c r="QDE13"/>
      <c r="QDF13"/>
      <c r="QDG13"/>
      <c r="QDH13"/>
      <c r="QDI13"/>
      <c r="QDJ13"/>
      <c r="QDK13"/>
      <c r="QDL13"/>
      <c r="QDM13"/>
      <c r="QDN13"/>
      <c r="QDO13"/>
      <c r="QDP13"/>
      <c r="QDQ13"/>
      <c r="QDR13"/>
      <c r="QDS13"/>
      <c r="QDT13"/>
      <c r="QDU13"/>
      <c r="QDV13"/>
      <c r="QDW13"/>
      <c r="QDX13"/>
      <c r="QDY13"/>
      <c r="QDZ13"/>
      <c r="QEA13"/>
      <c r="QEB13"/>
      <c r="QEC13"/>
      <c r="QED13"/>
      <c r="QEE13"/>
      <c r="QEF13"/>
      <c r="QEG13"/>
      <c r="QEH13"/>
      <c r="QEI13"/>
      <c r="QEJ13"/>
      <c r="QEK13"/>
      <c r="QEL13"/>
      <c r="QEM13"/>
      <c r="QEN13"/>
      <c r="QEO13"/>
      <c r="QEP13"/>
      <c r="QEQ13"/>
      <c r="QER13"/>
      <c r="QES13"/>
      <c r="QET13"/>
      <c r="QEU13"/>
      <c r="QEV13"/>
      <c r="QEW13"/>
      <c r="QEX13"/>
      <c r="QEY13"/>
      <c r="QEZ13"/>
      <c r="QFA13"/>
      <c r="QFB13"/>
      <c r="QFC13"/>
      <c r="QFD13"/>
      <c r="QFE13"/>
      <c r="QFF13"/>
      <c r="QFG13"/>
      <c r="QFH13"/>
      <c r="QFI13"/>
      <c r="QFJ13"/>
      <c r="QFK13"/>
      <c r="QFL13"/>
      <c r="QFM13"/>
      <c r="QFN13"/>
      <c r="QFO13"/>
      <c r="QFP13"/>
      <c r="QFQ13"/>
      <c r="QFR13"/>
      <c r="QFS13"/>
      <c r="QFT13"/>
      <c r="QFU13"/>
      <c r="QFV13"/>
      <c r="QFW13"/>
      <c r="QFX13"/>
      <c r="QFY13"/>
      <c r="QFZ13"/>
      <c r="QGA13"/>
      <c r="QGB13"/>
      <c r="QGC13"/>
      <c r="QGD13"/>
      <c r="QGE13"/>
      <c r="QGF13"/>
      <c r="QGG13"/>
      <c r="QGH13"/>
      <c r="QGI13"/>
      <c r="QGJ13"/>
      <c r="QGK13"/>
      <c r="QGL13"/>
      <c r="QGM13"/>
      <c r="QGN13"/>
      <c r="QGO13"/>
      <c r="QGP13"/>
      <c r="QGQ13"/>
      <c r="QGR13"/>
      <c r="QGS13"/>
      <c r="QGT13"/>
      <c r="QGU13"/>
      <c r="QGV13"/>
      <c r="QGW13"/>
      <c r="QGX13"/>
      <c r="QGY13"/>
      <c r="QGZ13"/>
      <c r="QHA13"/>
      <c r="QHB13"/>
      <c r="QHC13"/>
      <c r="QHD13"/>
      <c r="QHE13"/>
      <c r="QHF13"/>
      <c r="QHG13"/>
      <c r="QHH13"/>
      <c r="QHI13"/>
      <c r="QHJ13"/>
      <c r="QHK13"/>
      <c r="QHL13"/>
      <c r="QHM13"/>
      <c r="QHN13"/>
      <c r="QHO13"/>
      <c r="QHP13"/>
      <c r="QHQ13"/>
      <c r="QHR13"/>
      <c r="QHS13"/>
      <c r="QHT13"/>
      <c r="QHU13"/>
      <c r="QHV13"/>
      <c r="QHW13"/>
      <c r="QHX13"/>
      <c r="QHY13"/>
      <c r="QHZ13"/>
      <c r="QIA13"/>
      <c r="QIB13"/>
      <c r="QIC13"/>
      <c r="QID13"/>
      <c r="QIE13"/>
      <c r="QIF13"/>
      <c r="QIG13"/>
      <c r="QIH13"/>
      <c r="QII13"/>
      <c r="QIJ13"/>
      <c r="QIK13"/>
      <c r="QIL13"/>
      <c r="QIM13"/>
      <c r="QIN13"/>
      <c r="QIO13"/>
      <c r="QIP13"/>
      <c r="QIQ13"/>
      <c r="QIR13"/>
      <c r="QIS13"/>
      <c r="QIT13"/>
      <c r="QIU13"/>
      <c r="QIV13"/>
      <c r="QIW13"/>
      <c r="QIX13"/>
      <c r="QIY13"/>
      <c r="QIZ13"/>
      <c r="QJA13"/>
      <c r="QJB13"/>
      <c r="QJC13"/>
      <c r="QJD13"/>
      <c r="QJE13"/>
      <c r="QJF13"/>
      <c r="QJG13"/>
      <c r="QJH13"/>
      <c r="QJI13"/>
      <c r="QJJ13"/>
      <c r="QJK13"/>
      <c r="QJL13"/>
      <c r="QJM13"/>
      <c r="QJN13"/>
      <c r="QJO13"/>
      <c r="QJP13"/>
      <c r="QJQ13"/>
      <c r="QJR13"/>
      <c r="QJS13"/>
      <c r="QJT13"/>
      <c r="QJU13"/>
      <c r="QJV13"/>
      <c r="QJW13"/>
      <c r="QJX13"/>
      <c r="QJY13"/>
      <c r="QJZ13"/>
      <c r="QKA13"/>
      <c r="QKB13"/>
      <c r="QKC13"/>
      <c r="QKD13"/>
      <c r="QKE13"/>
      <c r="QKF13"/>
      <c r="QKG13"/>
      <c r="QKH13"/>
      <c r="QKI13"/>
      <c r="QKJ13"/>
      <c r="QKK13"/>
      <c r="QKL13"/>
      <c r="QKM13"/>
      <c r="QKN13"/>
      <c r="QKO13"/>
      <c r="QKP13"/>
      <c r="QKQ13"/>
      <c r="QKR13"/>
      <c r="QKS13"/>
      <c r="QKT13"/>
      <c r="QKU13"/>
      <c r="QKV13"/>
      <c r="QKW13"/>
      <c r="QKX13"/>
      <c r="QKY13"/>
      <c r="QKZ13"/>
      <c r="QLA13"/>
      <c r="QLB13"/>
      <c r="QLC13"/>
      <c r="QLD13"/>
      <c r="QLE13"/>
      <c r="QLF13"/>
      <c r="QLG13"/>
      <c r="QLH13"/>
      <c r="QLI13"/>
      <c r="QLJ13"/>
      <c r="QLK13"/>
      <c r="QLL13"/>
      <c r="QLM13"/>
      <c r="QLN13"/>
      <c r="QLO13"/>
      <c r="QLP13"/>
      <c r="QLQ13"/>
      <c r="QLR13"/>
      <c r="QLS13"/>
      <c r="QLT13"/>
      <c r="QLU13"/>
      <c r="QLV13"/>
      <c r="QLW13"/>
      <c r="QLX13"/>
      <c r="QLY13"/>
      <c r="QLZ13"/>
      <c r="QMA13"/>
      <c r="QMB13"/>
      <c r="QMC13"/>
      <c r="QMD13"/>
      <c r="QME13"/>
      <c r="QMF13"/>
      <c r="QMG13"/>
      <c r="QMH13"/>
      <c r="QMI13"/>
      <c r="QMJ13"/>
      <c r="QMK13"/>
      <c r="QML13"/>
      <c r="QMM13"/>
      <c r="QMN13"/>
      <c r="QMO13"/>
      <c r="QMP13"/>
      <c r="QMQ13"/>
      <c r="QMR13"/>
      <c r="QMS13"/>
      <c r="QMT13"/>
      <c r="QMU13"/>
      <c r="QMV13"/>
      <c r="QMW13"/>
      <c r="QMX13"/>
      <c r="QMY13"/>
      <c r="QMZ13"/>
      <c r="QNA13"/>
      <c r="QNB13"/>
      <c r="QNC13"/>
      <c r="QND13"/>
      <c r="QNE13"/>
      <c r="QNF13"/>
      <c r="QNG13"/>
      <c r="QNH13"/>
      <c r="QNI13"/>
      <c r="QNJ13"/>
      <c r="QNK13"/>
      <c r="QNL13"/>
      <c r="QNM13"/>
      <c r="QNN13"/>
      <c r="QNO13"/>
      <c r="QNP13"/>
      <c r="QNQ13"/>
      <c r="QNR13"/>
      <c r="QNS13"/>
      <c r="QNT13"/>
      <c r="QNU13"/>
      <c r="QNV13"/>
      <c r="QNW13"/>
      <c r="QNX13"/>
      <c r="QNY13"/>
      <c r="QNZ13"/>
      <c r="QOA13"/>
      <c r="QOB13"/>
      <c r="QOC13"/>
      <c r="QOD13"/>
      <c r="QOE13"/>
      <c r="QOF13"/>
      <c r="QOG13"/>
      <c r="QOH13"/>
      <c r="QOI13"/>
      <c r="QOJ13"/>
      <c r="QOK13"/>
      <c r="QOL13"/>
      <c r="QOM13"/>
      <c r="QON13"/>
      <c r="QOO13"/>
      <c r="QOP13"/>
      <c r="QOQ13"/>
      <c r="QOR13"/>
      <c r="QOS13"/>
      <c r="QOT13"/>
      <c r="QOU13"/>
      <c r="QOV13"/>
      <c r="QOW13"/>
      <c r="QOX13"/>
      <c r="QOY13"/>
      <c r="QOZ13"/>
      <c r="QPA13"/>
      <c r="QPB13"/>
      <c r="QPC13"/>
      <c r="QPD13"/>
      <c r="QPE13"/>
      <c r="QPF13"/>
      <c r="QPG13"/>
      <c r="QPH13"/>
      <c r="QPI13"/>
      <c r="QPJ13"/>
      <c r="QPK13"/>
      <c r="QPL13"/>
      <c r="QPM13"/>
      <c r="QPN13"/>
      <c r="QPO13"/>
      <c r="QPP13"/>
      <c r="QPQ13"/>
      <c r="QPR13"/>
      <c r="QPS13"/>
      <c r="QPT13"/>
      <c r="QPU13"/>
      <c r="QPV13"/>
      <c r="QPW13"/>
      <c r="QPX13"/>
      <c r="QPY13"/>
      <c r="QPZ13"/>
      <c r="QQA13"/>
      <c r="QQB13"/>
      <c r="QQC13"/>
      <c r="QQD13"/>
      <c r="QQE13"/>
      <c r="QQF13"/>
      <c r="QQG13"/>
      <c r="QQH13"/>
      <c r="QQI13"/>
      <c r="QQJ13"/>
      <c r="QQK13"/>
      <c r="QQL13"/>
      <c r="QQM13"/>
      <c r="QQN13"/>
      <c r="QQO13"/>
      <c r="QQP13"/>
      <c r="QQQ13"/>
      <c r="QQR13"/>
      <c r="QQS13"/>
      <c r="QQT13"/>
      <c r="QQU13"/>
      <c r="QQV13"/>
      <c r="QQW13"/>
      <c r="QQX13"/>
      <c r="QQY13"/>
      <c r="QQZ13"/>
      <c r="QRA13"/>
      <c r="QRB13"/>
      <c r="QRC13"/>
      <c r="QRD13"/>
      <c r="QRE13"/>
      <c r="QRF13"/>
      <c r="QRG13"/>
      <c r="QRH13"/>
      <c r="QRI13"/>
      <c r="QRJ13"/>
      <c r="QRK13"/>
      <c r="QRL13"/>
      <c r="QRM13"/>
      <c r="QRN13"/>
      <c r="QRO13"/>
      <c r="QRP13"/>
      <c r="QRQ13"/>
      <c r="QRR13"/>
      <c r="QRS13"/>
      <c r="QRT13"/>
      <c r="QRU13"/>
      <c r="QRV13"/>
      <c r="QRW13"/>
      <c r="QRX13"/>
      <c r="QRY13"/>
      <c r="QRZ13"/>
      <c r="QSA13"/>
      <c r="QSB13"/>
      <c r="QSC13"/>
      <c r="QSD13"/>
      <c r="QSE13"/>
      <c r="QSF13"/>
      <c r="QSG13"/>
      <c r="QSH13"/>
      <c r="QSI13"/>
      <c r="QSJ13"/>
      <c r="QSK13"/>
      <c r="QSL13"/>
      <c r="QSM13"/>
      <c r="QSN13"/>
      <c r="QSO13"/>
      <c r="QSP13"/>
      <c r="QSQ13"/>
      <c r="QSR13"/>
      <c r="QSS13"/>
      <c r="QST13"/>
      <c r="QSU13"/>
      <c r="QSV13"/>
      <c r="QSW13"/>
      <c r="QSX13"/>
      <c r="QSY13"/>
      <c r="QSZ13"/>
      <c r="QTA13"/>
      <c r="QTB13"/>
      <c r="QTC13"/>
      <c r="QTD13"/>
      <c r="QTE13"/>
      <c r="QTF13"/>
      <c r="QTG13"/>
      <c r="QTH13"/>
      <c r="QTI13"/>
      <c r="QTJ13"/>
      <c r="QTK13"/>
      <c r="QTL13"/>
      <c r="QTM13"/>
      <c r="QTN13"/>
      <c r="QTO13"/>
      <c r="QTP13"/>
      <c r="QTQ13"/>
      <c r="QTR13"/>
      <c r="QTS13"/>
      <c r="QTT13"/>
      <c r="QTU13"/>
      <c r="QTV13"/>
      <c r="QTW13"/>
      <c r="QTX13"/>
      <c r="QTY13"/>
      <c r="QTZ13"/>
      <c r="QUA13"/>
      <c r="QUB13"/>
      <c r="QUC13"/>
      <c r="QUD13"/>
      <c r="QUE13"/>
      <c r="QUF13"/>
      <c r="QUG13"/>
      <c r="QUH13"/>
      <c r="QUI13"/>
      <c r="QUJ13"/>
      <c r="QUK13"/>
      <c r="QUL13"/>
      <c r="QUM13"/>
      <c r="QUN13"/>
      <c r="QUO13"/>
      <c r="QUP13"/>
      <c r="QUQ13"/>
      <c r="QUR13"/>
      <c r="QUS13"/>
      <c r="QUT13"/>
      <c r="QUU13"/>
      <c r="QUV13"/>
      <c r="QUW13"/>
      <c r="QUX13"/>
      <c r="QUY13"/>
      <c r="QUZ13"/>
      <c r="QVA13"/>
      <c r="QVB13"/>
      <c r="QVC13"/>
      <c r="QVD13"/>
      <c r="QVE13"/>
      <c r="QVF13"/>
      <c r="QVG13"/>
      <c r="QVH13"/>
      <c r="QVI13"/>
      <c r="QVJ13"/>
      <c r="QVK13"/>
      <c r="QVL13"/>
      <c r="QVM13"/>
      <c r="QVN13"/>
      <c r="QVO13"/>
      <c r="QVP13"/>
      <c r="QVQ13"/>
      <c r="QVR13"/>
      <c r="QVS13"/>
      <c r="QVT13"/>
      <c r="QVU13"/>
      <c r="QVV13"/>
      <c r="QVW13"/>
      <c r="QVX13"/>
      <c r="QVY13"/>
      <c r="QVZ13"/>
      <c r="QWA13"/>
      <c r="QWB13"/>
      <c r="QWC13"/>
      <c r="QWD13"/>
      <c r="QWE13"/>
      <c r="QWF13"/>
      <c r="QWG13"/>
      <c r="QWH13"/>
      <c r="QWI13"/>
      <c r="QWJ13"/>
      <c r="QWK13"/>
      <c r="QWL13"/>
      <c r="QWM13"/>
      <c r="QWN13"/>
      <c r="QWO13"/>
      <c r="QWP13"/>
      <c r="QWQ13"/>
      <c r="QWR13"/>
      <c r="QWS13"/>
      <c r="QWT13"/>
      <c r="QWU13"/>
      <c r="QWV13"/>
      <c r="QWW13"/>
      <c r="QWX13"/>
      <c r="QWY13"/>
      <c r="QWZ13"/>
      <c r="QXA13"/>
      <c r="QXB13"/>
      <c r="QXC13"/>
      <c r="QXD13"/>
      <c r="QXE13"/>
      <c r="QXF13"/>
      <c r="QXG13"/>
      <c r="QXH13"/>
      <c r="QXI13"/>
      <c r="QXJ13"/>
      <c r="QXK13"/>
      <c r="QXL13"/>
      <c r="QXM13"/>
      <c r="QXN13"/>
      <c r="QXO13"/>
      <c r="QXP13"/>
      <c r="QXQ13"/>
      <c r="QXR13"/>
      <c r="QXS13"/>
      <c r="QXT13"/>
      <c r="QXU13"/>
      <c r="QXV13"/>
      <c r="QXW13"/>
      <c r="QXX13"/>
      <c r="QXY13"/>
      <c r="QXZ13"/>
      <c r="QYA13"/>
      <c r="QYB13"/>
      <c r="QYC13"/>
      <c r="QYD13"/>
      <c r="QYE13"/>
      <c r="QYF13"/>
      <c r="QYG13"/>
      <c r="QYH13"/>
      <c r="QYI13"/>
      <c r="QYJ13"/>
      <c r="QYK13"/>
      <c r="QYL13"/>
      <c r="QYM13"/>
      <c r="QYN13"/>
      <c r="QYO13"/>
      <c r="QYP13"/>
      <c r="QYQ13"/>
      <c r="QYR13"/>
      <c r="QYS13"/>
      <c r="QYT13"/>
      <c r="QYU13"/>
      <c r="QYV13"/>
      <c r="QYW13"/>
      <c r="QYX13"/>
      <c r="QYY13"/>
      <c r="QYZ13"/>
      <c r="QZA13"/>
      <c r="QZB13"/>
      <c r="QZC13"/>
      <c r="QZD13"/>
      <c r="QZE13"/>
      <c r="QZF13"/>
      <c r="QZG13"/>
      <c r="QZH13"/>
      <c r="QZI13"/>
      <c r="QZJ13"/>
      <c r="QZK13"/>
      <c r="QZL13"/>
      <c r="QZM13"/>
      <c r="QZN13"/>
      <c r="QZO13"/>
      <c r="QZP13"/>
      <c r="QZQ13"/>
      <c r="QZR13"/>
      <c r="QZS13"/>
      <c r="QZT13"/>
      <c r="QZU13"/>
      <c r="QZV13"/>
      <c r="QZW13"/>
      <c r="QZX13"/>
      <c r="QZY13"/>
      <c r="QZZ13"/>
      <c r="RAA13"/>
      <c r="RAB13"/>
      <c r="RAC13"/>
      <c r="RAD13"/>
      <c r="RAE13"/>
      <c r="RAF13"/>
      <c r="RAG13"/>
      <c r="RAH13"/>
      <c r="RAI13"/>
      <c r="RAJ13"/>
      <c r="RAK13"/>
      <c r="RAL13"/>
      <c r="RAM13"/>
      <c r="RAN13"/>
      <c r="RAO13"/>
      <c r="RAP13"/>
      <c r="RAQ13"/>
      <c r="RAR13"/>
      <c r="RAS13"/>
      <c r="RAT13"/>
      <c r="RAU13"/>
      <c r="RAV13"/>
      <c r="RAW13"/>
      <c r="RAX13"/>
      <c r="RAY13"/>
      <c r="RAZ13"/>
      <c r="RBA13"/>
      <c r="RBB13"/>
      <c r="RBC13"/>
      <c r="RBD13"/>
      <c r="RBE13"/>
      <c r="RBF13"/>
      <c r="RBG13"/>
      <c r="RBH13"/>
      <c r="RBI13"/>
      <c r="RBJ13"/>
      <c r="RBK13"/>
      <c r="RBL13"/>
      <c r="RBM13"/>
      <c r="RBN13"/>
      <c r="RBO13"/>
      <c r="RBP13"/>
      <c r="RBQ13"/>
      <c r="RBR13"/>
      <c r="RBS13"/>
      <c r="RBT13"/>
      <c r="RBU13"/>
      <c r="RBV13"/>
      <c r="RBW13"/>
      <c r="RBX13"/>
      <c r="RBY13"/>
      <c r="RBZ13"/>
      <c r="RCA13"/>
      <c r="RCB13"/>
      <c r="RCC13"/>
      <c r="RCD13"/>
      <c r="RCE13"/>
      <c r="RCF13"/>
      <c r="RCG13"/>
      <c r="RCH13"/>
      <c r="RCI13"/>
      <c r="RCJ13"/>
      <c r="RCK13"/>
      <c r="RCL13"/>
      <c r="RCM13"/>
      <c r="RCN13"/>
      <c r="RCO13"/>
      <c r="RCP13"/>
      <c r="RCQ13"/>
      <c r="RCR13"/>
      <c r="RCS13"/>
      <c r="RCT13"/>
      <c r="RCU13"/>
      <c r="RCV13"/>
      <c r="RCW13"/>
      <c r="RCX13"/>
      <c r="RCY13"/>
      <c r="RCZ13"/>
      <c r="RDA13"/>
      <c r="RDB13"/>
      <c r="RDC13"/>
      <c r="RDD13"/>
      <c r="RDE13"/>
      <c r="RDF13"/>
      <c r="RDG13"/>
      <c r="RDH13"/>
      <c r="RDI13"/>
      <c r="RDJ13"/>
      <c r="RDK13"/>
      <c r="RDL13"/>
      <c r="RDM13"/>
      <c r="RDN13"/>
      <c r="RDO13"/>
      <c r="RDP13"/>
      <c r="RDQ13"/>
      <c r="RDR13"/>
      <c r="RDS13"/>
      <c r="RDT13"/>
      <c r="RDU13"/>
      <c r="RDV13"/>
      <c r="RDW13"/>
      <c r="RDX13"/>
      <c r="RDY13"/>
      <c r="RDZ13"/>
      <c r="REA13"/>
      <c r="REB13"/>
      <c r="REC13"/>
      <c r="RED13"/>
      <c r="REE13"/>
      <c r="REF13"/>
      <c r="REG13"/>
      <c r="REH13"/>
      <c r="REI13"/>
      <c r="REJ13"/>
      <c r="REK13"/>
      <c r="REL13"/>
      <c r="REM13"/>
      <c r="REN13"/>
      <c r="REO13"/>
      <c r="REP13"/>
      <c r="REQ13"/>
      <c r="RER13"/>
      <c r="RES13"/>
      <c r="RET13"/>
      <c r="REU13"/>
      <c r="REV13"/>
      <c r="REW13"/>
      <c r="REX13"/>
      <c r="REY13"/>
      <c r="REZ13"/>
      <c r="RFA13"/>
      <c r="RFB13"/>
      <c r="RFC13"/>
      <c r="RFD13"/>
      <c r="RFE13"/>
      <c r="RFF13"/>
      <c r="RFG13"/>
      <c r="RFH13"/>
      <c r="RFI13"/>
      <c r="RFJ13"/>
      <c r="RFK13"/>
      <c r="RFL13"/>
      <c r="RFM13"/>
      <c r="RFN13"/>
      <c r="RFO13"/>
      <c r="RFP13"/>
      <c r="RFQ13"/>
      <c r="RFR13"/>
      <c r="RFS13"/>
      <c r="RFT13"/>
      <c r="RFU13"/>
      <c r="RFV13"/>
      <c r="RFW13"/>
      <c r="RFX13"/>
      <c r="RFY13"/>
      <c r="RFZ13"/>
      <c r="RGA13"/>
      <c r="RGB13"/>
      <c r="RGC13"/>
      <c r="RGD13"/>
      <c r="RGE13"/>
      <c r="RGF13"/>
      <c r="RGG13"/>
      <c r="RGH13"/>
      <c r="RGI13"/>
      <c r="RGJ13"/>
      <c r="RGK13"/>
      <c r="RGL13"/>
      <c r="RGM13"/>
      <c r="RGN13"/>
      <c r="RGO13"/>
      <c r="RGP13"/>
      <c r="RGQ13"/>
      <c r="RGR13"/>
      <c r="RGS13"/>
      <c r="RGT13"/>
      <c r="RGU13"/>
      <c r="RGV13"/>
      <c r="RGW13"/>
      <c r="RGX13"/>
      <c r="RGY13"/>
      <c r="RGZ13"/>
      <c r="RHA13"/>
      <c r="RHB13"/>
      <c r="RHC13"/>
      <c r="RHD13"/>
      <c r="RHE13"/>
      <c r="RHF13"/>
      <c r="RHG13"/>
      <c r="RHH13"/>
      <c r="RHI13"/>
      <c r="RHJ13"/>
      <c r="RHK13"/>
      <c r="RHL13"/>
      <c r="RHM13"/>
      <c r="RHN13"/>
      <c r="RHO13"/>
      <c r="RHP13"/>
      <c r="RHQ13"/>
      <c r="RHR13"/>
      <c r="RHS13"/>
      <c r="RHT13"/>
      <c r="RHU13"/>
      <c r="RHV13"/>
      <c r="RHW13"/>
      <c r="RHX13"/>
      <c r="RHY13"/>
      <c r="RHZ13"/>
      <c r="RIA13"/>
      <c r="RIB13"/>
      <c r="RIC13"/>
      <c r="RID13"/>
      <c r="RIE13"/>
      <c r="RIF13"/>
      <c r="RIG13"/>
      <c r="RIH13"/>
      <c r="RII13"/>
      <c r="RIJ13"/>
      <c r="RIK13"/>
      <c r="RIL13"/>
      <c r="RIM13"/>
      <c r="RIN13"/>
      <c r="RIO13"/>
      <c r="RIP13"/>
      <c r="RIQ13"/>
      <c r="RIR13"/>
      <c r="RIS13"/>
      <c r="RIT13"/>
      <c r="RIU13"/>
      <c r="RIV13"/>
      <c r="RIW13"/>
      <c r="RIX13"/>
      <c r="RIY13"/>
      <c r="RIZ13"/>
      <c r="RJA13"/>
      <c r="RJB13"/>
      <c r="RJC13"/>
      <c r="RJD13"/>
      <c r="RJE13"/>
      <c r="RJF13"/>
      <c r="RJG13"/>
      <c r="RJH13"/>
      <c r="RJI13"/>
      <c r="RJJ13"/>
      <c r="RJK13"/>
      <c r="RJL13"/>
      <c r="RJM13"/>
      <c r="RJN13"/>
      <c r="RJO13"/>
      <c r="RJP13"/>
      <c r="RJQ13"/>
      <c r="RJR13"/>
      <c r="RJS13"/>
      <c r="RJT13"/>
      <c r="RJU13"/>
      <c r="RJV13"/>
      <c r="RJW13"/>
      <c r="RJX13"/>
      <c r="RJY13"/>
      <c r="RJZ13"/>
      <c r="RKA13"/>
      <c r="RKB13"/>
      <c r="RKC13"/>
      <c r="RKD13"/>
      <c r="RKE13"/>
      <c r="RKF13"/>
      <c r="RKG13"/>
      <c r="RKH13"/>
      <c r="RKI13"/>
      <c r="RKJ13"/>
      <c r="RKK13"/>
      <c r="RKL13"/>
      <c r="RKM13"/>
      <c r="RKN13"/>
      <c r="RKO13"/>
      <c r="RKP13"/>
      <c r="RKQ13"/>
      <c r="RKR13"/>
      <c r="RKS13"/>
      <c r="RKT13"/>
      <c r="RKU13"/>
      <c r="RKV13"/>
      <c r="RKW13"/>
      <c r="RKX13"/>
      <c r="RKY13"/>
      <c r="RKZ13"/>
      <c r="RLA13"/>
      <c r="RLB13"/>
      <c r="RLC13"/>
      <c r="RLD13"/>
      <c r="RLE13"/>
      <c r="RLF13"/>
      <c r="RLG13"/>
      <c r="RLH13"/>
      <c r="RLI13"/>
      <c r="RLJ13"/>
      <c r="RLK13"/>
      <c r="RLL13"/>
      <c r="RLM13"/>
      <c r="RLN13"/>
      <c r="RLO13"/>
      <c r="RLP13"/>
      <c r="RLQ13"/>
      <c r="RLR13"/>
      <c r="RLS13"/>
      <c r="RLT13"/>
      <c r="RLU13"/>
      <c r="RLV13"/>
      <c r="RLW13"/>
      <c r="RLX13"/>
      <c r="RLY13"/>
      <c r="RLZ13"/>
      <c r="RMA13"/>
      <c r="RMB13"/>
      <c r="RMC13"/>
      <c r="RMD13"/>
      <c r="RME13"/>
      <c r="RMF13"/>
      <c r="RMG13"/>
      <c r="RMH13"/>
      <c r="RMI13"/>
      <c r="RMJ13"/>
      <c r="RMK13"/>
      <c r="RML13"/>
      <c r="RMM13"/>
      <c r="RMN13"/>
      <c r="RMO13"/>
      <c r="RMP13"/>
      <c r="RMQ13"/>
      <c r="RMR13"/>
      <c r="RMS13"/>
      <c r="RMT13"/>
      <c r="RMU13"/>
      <c r="RMV13"/>
      <c r="RMW13"/>
      <c r="RMX13"/>
      <c r="RMY13"/>
      <c r="RMZ13"/>
      <c r="RNA13"/>
      <c r="RNB13"/>
      <c r="RNC13"/>
      <c r="RND13"/>
      <c r="RNE13"/>
      <c r="RNF13"/>
      <c r="RNG13"/>
      <c r="RNH13"/>
      <c r="RNI13"/>
      <c r="RNJ13"/>
      <c r="RNK13"/>
      <c r="RNL13"/>
      <c r="RNM13"/>
      <c r="RNN13"/>
      <c r="RNO13"/>
      <c r="RNP13"/>
      <c r="RNQ13"/>
      <c r="RNR13"/>
      <c r="RNS13"/>
      <c r="RNT13"/>
      <c r="RNU13"/>
      <c r="RNV13"/>
      <c r="RNW13"/>
      <c r="RNX13"/>
      <c r="RNY13"/>
      <c r="RNZ13"/>
      <c r="ROA13"/>
      <c r="ROB13"/>
      <c r="ROC13"/>
      <c r="ROD13"/>
      <c r="ROE13"/>
      <c r="ROF13"/>
      <c r="ROG13"/>
      <c r="ROH13"/>
      <c r="ROI13"/>
      <c r="ROJ13"/>
      <c r="ROK13"/>
      <c r="ROL13"/>
      <c r="ROM13"/>
      <c r="RON13"/>
      <c r="ROO13"/>
      <c r="ROP13"/>
      <c r="ROQ13"/>
      <c r="ROR13"/>
      <c r="ROS13"/>
      <c r="ROT13"/>
      <c r="ROU13"/>
      <c r="ROV13"/>
      <c r="ROW13"/>
      <c r="ROX13"/>
      <c r="ROY13"/>
      <c r="ROZ13"/>
      <c r="RPA13"/>
      <c r="RPB13"/>
      <c r="RPC13"/>
      <c r="RPD13"/>
      <c r="RPE13"/>
      <c r="RPF13"/>
      <c r="RPG13"/>
      <c r="RPH13"/>
      <c r="RPI13"/>
      <c r="RPJ13"/>
      <c r="RPK13"/>
      <c r="RPL13"/>
      <c r="RPM13"/>
      <c r="RPN13"/>
      <c r="RPO13"/>
      <c r="RPP13"/>
      <c r="RPQ13"/>
      <c r="RPR13"/>
      <c r="RPS13"/>
      <c r="RPT13"/>
      <c r="RPU13"/>
      <c r="RPV13"/>
      <c r="RPW13"/>
      <c r="RPX13"/>
      <c r="RPY13"/>
      <c r="RPZ13"/>
      <c r="RQA13"/>
      <c r="RQB13"/>
      <c r="RQC13"/>
      <c r="RQD13"/>
      <c r="RQE13"/>
      <c r="RQF13"/>
      <c r="RQG13"/>
      <c r="RQH13"/>
      <c r="RQI13"/>
      <c r="RQJ13"/>
      <c r="RQK13"/>
      <c r="RQL13"/>
      <c r="RQM13"/>
      <c r="RQN13"/>
      <c r="RQO13"/>
      <c r="RQP13"/>
      <c r="RQQ13"/>
      <c r="RQR13"/>
      <c r="RQS13"/>
      <c r="RQT13"/>
      <c r="RQU13"/>
      <c r="RQV13"/>
      <c r="RQW13"/>
      <c r="RQX13"/>
      <c r="RQY13"/>
      <c r="RQZ13"/>
      <c r="RRA13"/>
      <c r="RRB13"/>
      <c r="RRC13"/>
      <c r="RRD13"/>
      <c r="RRE13"/>
      <c r="RRF13"/>
      <c r="RRG13"/>
      <c r="RRH13"/>
      <c r="RRI13"/>
      <c r="RRJ13"/>
      <c r="RRK13"/>
      <c r="RRL13"/>
      <c r="RRM13"/>
      <c r="RRN13"/>
      <c r="RRO13"/>
      <c r="RRP13"/>
      <c r="RRQ13"/>
      <c r="RRR13"/>
      <c r="RRS13"/>
      <c r="RRT13"/>
      <c r="RRU13"/>
      <c r="RRV13"/>
      <c r="RRW13"/>
      <c r="RRX13"/>
      <c r="RRY13"/>
      <c r="RRZ13"/>
      <c r="RSA13"/>
      <c r="RSB13"/>
      <c r="RSC13"/>
      <c r="RSD13"/>
      <c r="RSE13"/>
      <c r="RSF13"/>
      <c r="RSG13"/>
      <c r="RSH13"/>
      <c r="RSI13"/>
      <c r="RSJ13"/>
      <c r="RSK13"/>
      <c r="RSL13"/>
      <c r="RSM13"/>
      <c r="RSN13"/>
      <c r="RSO13"/>
      <c r="RSP13"/>
      <c r="RSQ13"/>
      <c r="RSR13"/>
      <c r="RSS13"/>
      <c r="RST13"/>
      <c r="RSU13"/>
      <c r="RSV13"/>
      <c r="RSW13"/>
      <c r="RSX13"/>
      <c r="RSY13"/>
      <c r="RSZ13"/>
      <c r="RTA13"/>
      <c r="RTB13"/>
      <c r="RTC13"/>
      <c r="RTD13"/>
      <c r="RTE13"/>
      <c r="RTF13"/>
      <c r="RTG13"/>
      <c r="RTH13"/>
      <c r="RTI13"/>
      <c r="RTJ13"/>
      <c r="RTK13"/>
      <c r="RTL13"/>
      <c r="RTM13"/>
      <c r="RTN13"/>
      <c r="RTO13"/>
      <c r="RTP13"/>
      <c r="RTQ13"/>
      <c r="RTR13"/>
      <c r="RTS13"/>
      <c r="RTT13"/>
      <c r="RTU13"/>
      <c r="RTV13"/>
      <c r="RTW13"/>
      <c r="RTX13"/>
      <c r="RTY13"/>
      <c r="RTZ13"/>
      <c r="RUA13"/>
      <c r="RUB13"/>
      <c r="RUC13"/>
      <c r="RUD13"/>
      <c r="RUE13"/>
      <c r="RUF13"/>
      <c r="RUG13"/>
      <c r="RUH13"/>
      <c r="RUI13"/>
      <c r="RUJ13"/>
      <c r="RUK13"/>
      <c r="RUL13"/>
      <c r="RUM13"/>
      <c r="RUN13"/>
      <c r="RUO13"/>
      <c r="RUP13"/>
      <c r="RUQ13"/>
      <c r="RUR13"/>
      <c r="RUS13"/>
      <c r="RUT13"/>
      <c r="RUU13"/>
      <c r="RUV13"/>
      <c r="RUW13"/>
      <c r="RUX13"/>
      <c r="RUY13"/>
      <c r="RUZ13"/>
      <c r="RVA13"/>
      <c r="RVB13"/>
      <c r="RVC13"/>
      <c r="RVD13"/>
      <c r="RVE13"/>
      <c r="RVF13"/>
      <c r="RVG13"/>
      <c r="RVH13"/>
      <c r="RVI13"/>
      <c r="RVJ13"/>
      <c r="RVK13"/>
      <c r="RVL13"/>
      <c r="RVM13"/>
      <c r="RVN13"/>
      <c r="RVO13"/>
      <c r="RVP13"/>
      <c r="RVQ13"/>
      <c r="RVR13"/>
      <c r="RVS13"/>
      <c r="RVT13"/>
      <c r="RVU13"/>
      <c r="RVV13"/>
      <c r="RVW13"/>
      <c r="RVX13"/>
      <c r="RVY13"/>
      <c r="RVZ13"/>
      <c r="RWA13"/>
      <c r="RWB13"/>
      <c r="RWC13"/>
      <c r="RWD13"/>
      <c r="RWE13"/>
      <c r="RWF13"/>
      <c r="RWG13"/>
      <c r="RWH13"/>
      <c r="RWI13"/>
      <c r="RWJ13"/>
      <c r="RWK13"/>
      <c r="RWL13"/>
      <c r="RWM13"/>
      <c r="RWN13"/>
      <c r="RWO13"/>
      <c r="RWP13"/>
      <c r="RWQ13"/>
      <c r="RWR13"/>
      <c r="RWS13"/>
      <c r="RWT13"/>
      <c r="RWU13"/>
      <c r="RWV13"/>
      <c r="RWW13"/>
      <c r="RWX13"/>
      <c r="RWY13"/>
      <c r="RWZ13"/>
      <c r="RXA13"/>
      <c r="RXB13"/>
      <c r="RXC13"/>
      <c r="RXD13"/>
      <c r="RXE13"/>
      <c r="RXF13"/>
      <c r="RXG13"/>
      <c r="RXH13"/>
      <c r="RXI13"/>
      <c r="RXJ13"/>
      <c r="RXK13"/>
      <c r="RXL13"/>
      <c r="RXM13"/>
      <c r="RXN13"/>
      <c r="RXO13"/>
      <c r="RXP13"/>
      <c r="RXQ13"/>
      <c r="RXR13"/>
      <c r="RXS13"/>
      <c r="RXT13"/>
      <c r="RXU13"/>
      <c r="RXV13"/>
      <c r="RXW13"/>
      <c r="RXX13"/>
      <c r="RXY13"/>
      <c r="RXZ13"/>
      <c r="RYA13"/>
      <c r="RYB13"/>
      <c r="RYC13"/>
      <c r="RYD13"/>
      <c r="RYE13"/>
      <c r="RYF13"/>
      <c r="RYG13"/>
      <c r="RYH13"/>
      <c r="RYI13"/>
      <c r="RYJ13"/>
      <c r="RYK13"/>
      <c r="RYL13"/>
      <c r="RYM13"/>
      <c r="RYN13"/>
      <c r="RYO13"/>
      <c r="RYP13"/>
      <c r="RYQ13"/>
      <c r="RYR13"/>
      <c r="RYS13"/>
      <c r="RYT13"/>
      <c r="RYU13"/>
      <c r="RYV13"/>
      <c r="RYW13"/>
      <c r="RYX13"/>
      <c r="RYY13"/>
      <c r="RYZ13"/>
      <c r="RZA13"/>
      <c r="RZB13"/>
      <c r="RZC13"/>
      <c r="RZD13"/>
      <c r="RZE13"/>
      <c r="RZF13"/>
      <c r="RZG13"/>
      <c r="RZH13"/>
      <c r="RZI13"/>
      <c r="RZJ13"/>
      <c r="RZK13"/>
      <c r="RZL13"/>
      <c r="RZM13"/>
      <c r="RZN13"/>
      <c r="RZO13"/>
      <c r="RZP13"/>
      <c r="RZQ13"/>
      <c r="RZR13"/>
      <c r="RZS13"/>
      <c r="RZT13"/>
      <c r="RZU13"/>
      <c r="RZV13"/>
      <c r="RZW13"/>
      <c r="RZX13"/>
      <c r="RZY13"/>
      <c r="RZZ13"/>
      <c r="SAA13"/>
      <c r="SAB13"/>
      <c r="SAC13"/>
      <c r="SAD13"/>
      <c r="SAE13"/>
      <c r="SAF13"/>
      <c r="SAG13"/>
      <c r="SAH13"/>
      <c r="SAI13"/>
      <c r="SAJ13"/>
      <c r="SAK13"/>
      <c r="SAL13"/>
      <c r="SAM13"/>
      <c r="SAN13"/>
      <c r="SAO13"/>
      <c r="SAP13"/>
      <c r="SAQ13"/>
      <c r="SAR13"/>
      <c r="SAS13"/>
      <c r="SAT13"/>
      <c r="SAU13"/>
      <c r="SAV13"/>
      <c r="SAW13"/>
      <c r="SAX13"/>
      <c r="SAY13"/>
      <c r="SAZ13"/>
      <c r="SBA13"/>
      <c r="SBB13"/>
      <c r="SBC13"/>
      <c r="SBD13"/>
      <c r="SBE13"/>
      <c r="SBF13"/>
      <c r="SBG13"/>
      <c r="SBH13"/>
      <c r="SBI13"/>
      <c r="SBJ13"/>
      <c r="SBK13"/>
      <c r="SBL13"/>
      <c r="SBM13"/>
      <c r="SBN13"/>
      <c r="SBO13"/>
      <c r="SBP13"/>
      <c r="SBQ13"/>
      <c r="SBR13"/>
      <c r="SBS13"/>
      <c r="SBT13"/>
      <c r="SBU13"/>
      <c r="SBV13"/>
      <c r="SBW13"/>
      <c r="SBX13"/>
      <c r="SBY13"/>
      <c r="SBZ13"/>
      <c r="SCA13"/>
      <c r="SCB13"/>
      <c r="SCC13"/>
      <c r="SCD13"/>
      <c r="SCE13"/>
      <c r="SCF13"/>
      <c r="SCG13"/>
      <c r="SCH13"/>
      <c r="SCI13"/>
      <c r="SCJ13"/>
      <c r="SCK13"/>
      <c r="SCL13"/>
      <c r="SCM13"/>
      <c r="SCN13"/>
      <c r="SCO13"/>
      <c r="SCP13"/>
      <c r="SCQ13"/>
      <c r="SCR13"/>
      <c r="SCS13"/>
      <c r="SCT13"/>
      <c r="SCU13"/>
      <c r="SCV13"/>
      <c r="SCW13"/>
      <c r="SCX13"/>
      <c r="SCY13"/>
      <c r="SCZ13"/>
      <c r="SDA13"/>
      <c r="SDB13"/>
      <c r="SDC13"/>
      <c r="SDD13"/>
      <c r="SDE13"/>
      <c r="SDF13"/>
      <c r="SDG13"/>
      <c r="SDH13"/>
      <c r="SDI13"/>
      <c r="SDJ13"/>
      <c r="SDK13"/>
      <c r="SDL13"/>
      <c r="SDM13"/>
      <c r="SDN13"/>
      <c r="SDO13"/>
      <c r="SDP13"/>
      <c r="SDQ13"/>
      <c r="SDR13"/>
      <c r="SDS13"/>
      <c r="SDT13"/>
      <c r="SDU13"/>
      <c r="SDV13"/>
      <c r="SDW13"/>
      <c r="SDX13"/>
      <c r="SDY13"/>
      <c r="SDZ13"/>
      <c r="SEA13"/>
      <c r="SEB13"/>
      <c r="SEC13"/>
      <c r="SED13"/>
      <c r="SEE13"/>
      <c r="SEF13"/>
      <c r="SEG13"/>
      <c r="SEH13"/>
      <c r="SEI13"/>
      <c r="SEJ13"/>
      <c r="SEK13"/>
      <c r="SEL13"/>
      <c r="SEM13"/>
      <c r="SEN13"/>
      <c r="SEO13"/>
      <c r="SEP13"/>
      <c r="SEQ13"/>
      <c r="SER13"/>
      <c r="SES13"/>
      <c r="SET13"/>
      <c r="SEU13"/>
      <c r="SEV13"/>
      <c r="SEW13"/>
      <c r="SEX13"/>
      <c r="SEY13"/>
      <c r="SEZ13"/>
      <c r="SFA13"/>
      <c r="SFB13"/>
      <c r="SFC13"/>
      <c r="SFD13"/>
      <c r="SFE13"/>
      <c r="SFF13"/>
      <c r="SFG13"/>
      <c r="SFH13"/>
      <c r="SFI13"/>
      <c r="SFJ13"/>
      <c r="SFK13"/>
      <c r="SFL13"/>
      <c r="SFM13"/>
      <c r="SFN13"/>
      <c r="SFO13"/>
      <c r="SFP13"/>
      <c r="SFQ13"/>
      <c r="SFR13"/>
      <c r="SFS13"/>
      <c r="SFT13"/>
      <c r="SFU13"/>
      <c r="SFV13"/>
      <c r="SFW13"/>
      <c r="SFX13"/>
      <c r="SFY13"/>
      <c r="SFZ13"/>
      <c r="SGA13"/>
      <c r="SGB13"/>
      <c r="SGC13"/>
      <c r="SGD13"/>
      <c r="SGE13"/>
      <c r="SGF13"/>
      <c r="SGG13"/>
      <c r="SGH13"/>
      <c r="SGI13"/>
      <c r="SGJ13"/>
      <c r="SGK13"/>
      <c r="SGL13"/>
      <c r="SGM13"/>
      <c r="SGN13"/>
      <c r="SGO13"/>
      <c r="SGP13"/>
      <c r="SGQ13"/>
      <c r="SGR13"/>
      <c r="SGS13"/>
      <c r="SGT13"/>
      <c r="SGU13"/>
      <c r="SGV13"/>
      <c r="SGW13"/>
      <c r="SGX13"/>
      <c r="SGY13"/>
      <c r="SGZ13"/>
      <c r="SHA13"/>
      <c r="SHB13"/>
      <c r="SHC13"/>
      <c r="SHD13"/>
      <c r="SHE13"/>
      <c r="SHF13"/>
      <c r="SHG13"/>
      <c r="SHH13"/>
      <c r="SHI13"/>
      <c r="SHJ13"/>
      <c r="SHK13"/>
      <c r="SHL13"/>
      <c r="SHM13"/>
      <c r="SHN13"/>
      <c r="SHO13"/>
      <c r="SHP13"/>
      <c r="SHQ13"/>
      <c r="SHR13"/>
      <c r="SHS13"/>
      <c r="SHT13"/>
      <c r="SHU13"/>
      <c r="SHV13"/>
      <c r="SHW13"/>
      <c r="SHX13"/>
      <c r="SHY13"/>
      <c r="SHZ13"/>
      <c r="SIA13"/>
      <c r="SIB13"/>
      <c r="SIC13"/>
      <c r="SID13"/>
      <c r="SIE13"/>
      <c r="SIF13"/>
      <c r="SIG13"/>
      <c r="SIH13"/>
      <c r="SII13"/>
      <c r="SIJ13"/>
      <c r="SIK13"/>
      <c r="SIL13"/>
      <c r="SIM13"/>
      <c r="SIN13"/>
      <c r="SIO13"/>
      <c r="SIP13"/>
      <c r="SIQ13"/>
      <c r="SIR13"/>
      <c r="SIS13"/>
      <c r="SIT13"/>
      <c r="SIU13"/>
      <c r="SIV13"/>
      <c r="SIW13"/>
      <c r="SIX13"/>
      <c r="SIY13"/>
      <c r="SIZ13"/>
      <c r="SJA13"/>
      <c r="SJB13"/>
      <c r="SJC13"/>
      <c r="SJD13"/>
      <c r="SJE13"/>
      <c r="SJF13"/>
      <c r="SJG13"/>
      <c r="SJH13"/>
      <c r="SJI13"/>
      <c r="SJJ13"/>
      <c r="SJK13"/>
      <c r="SJL13"/>
      <c r="SJM13"/>
      <c r="SJN13"/>
      <c r="SJO13"/>
      <c r="SJP13"/>
      <c r="SJQ13"/>
      <c r="SJR13"/>
      <c r="SJS13"/>
      <c r="SJT13"/>
      <c r="SJU13"/>
      <c r="SJV13"/>
      <c r="SJW13"/>
      <c r="SJX13"/>
      <c r="SJY13"/>
      <c r="SJZ13"/>
      <c r="SKA13"/>
      <c r="SKB13"/>
      <c r="SKC13"/>
      <c r="SKD13"/>
      <c r="SKE13"/>
      <c r="SKF13"/>
      <c r="SKG13"/>
      <c r="SKH13"/>
      <c r="SKI13"/>
      <c r="SKJ13"/>
      <c r="SKK13"/>
      <c r="SKL13"/>
      <c r="SKM13"/>
      <c r="SKN13"/>
      <c r="SKO13"/>
      <c r="SKP13"/>
      <c r="SKQ13"/>
      <c r="SKR13"/>
      <c r="SKS13"/>
      <c r="SKT13"/>
      <c r="SKU13"/>
      <c r="SKV13"/>
      <c r="SKW13"/>
      <c r="SKX13"/>
      <c r="SKY13"/>
      <c r="SKZ13"/>
      <c r="SLA13"/>
      <c r="SLB13"/>
      <c r="SLC13"/>
      <c r="SLD13"/>
      <c r="SLE13"/>
      <c r="SLF13"/>
      <c r="SLG13"/>
      <c r="SLH13"/>
      <c r="SLI13"/>
      <c r="SLJ13"/>
      <c r="SLK13"/>
      <c r="SLL13"/>
      <c r="SLM13"/>
      <c r="SLN13"/>
      <c r="SLO13"/>
      <c r="SLP13"/>
      <c r="SLQ13"/>
      <c r="SLR13"/>
      <c r="SLS13"/>
      <c r="SLT13"/>
      <c r="SLU13"/>
      <c r="SLV13"/>
      <c r="SLW13"/>
      <c r="SLX13"/>
      <c r="SLY13"/>
      <c r="SLZ13"/>
      <c r="SMA13"/>
      <c r="SMB13"/>
      <c r="SMC13"/>
      <c r="SMD13"/>
      <c r="SME13"/>
      <c r="SMF13"/>
      <c r="SMG13"/>
      <c r="SMH13"/>
      <c r="SMI13"/>
      <c r="SMJ13"/>
      <c r="SMK13"/>
      <c r="SML13"/>
      <c r="SMM13"/>
      <c r="SMN13"/>
      <c r="SMO13"/>
      <c r="SMP13"/>
      <c r="SMQ13"/>
      <c r="SMR13"/>
      <c r="SMS13"/>
      <c r="SMT13"/>
      <c r="SMU13"/>
      <c r="SMV13"/>
      <c r="SMW13"/>
      <c r="SMX13"/>
      <c r="SMY13"/>
      <c r="SMZ13"/>
      <c r="SNA13"/>
      <c r="SNB13"/>
      <c r="SNC13"/>
      <c r="SND13"/>
      <c r="SNE13"/>
      <c r="SNF13"/>
      <c r="SNG13"/>
      <c r="SNH13"/>
      <c r="SNI13"/>
      <c r="SNJ13"/>
      <c r="SNK13"/>
      <c r="SNL13"/>
      <c r="SNM13"/>
      <c r="SNN13"/>
      <c r="SNO13"/>
      <c r="SNP13"/>
      <c r="SNQ13"/>
      <c r="SNR13"/>
      <c r="SNS13"/>
      <c r="SNT13"/>
      <c r="SNU13"/>
      <c r="SNV13"/>
      <c r="SNW13"/>
      <c r="SNX13"/>
      <c r="SNY13"/>
      <c r="SNZ13"/>
      <c r="SOA13"/>
      <c r="SOB13"/>
      <c r="SOC13"/>
      <c r="SOD13"/>
      <c r="SOE13"/>
      <c r="SOF13"/>
      <c r="SOG13"/>
      <c r="SOH13"/>
      <c r="SOI13"/>
      <c r="SOJ13"/>
      <c r="SOK13"/>
      <c r="SOL13"/>
      <c r="SOM13"/>
      <c r="SON13"/>
      <c r="SOO13"/>
      <c r="SOP13"/>
      <c r="SOQ13"/>
      <c r="SOR13"/>
      <c r="SOS13"/>
      <c r="SOT13"/>
      <c r="SOU13"/>
      <c r="SOV13"/>
      <c r="SOW13"/>
      <c r="SOX13"/>
      <c r="SOY13"/>
      <c r="SOZ13"/>
      <c r="SPA13"/>
      <c r="SPB13"/>
      <c r="SPC13"/>
      <c r="SPD13"/>
      <c r="SPE13"/>
      <c r="SPF13"/>
      <c r="SPG13"/>
      <c r="SPH13"/>
      <c r="SPI13"/>
      <c r="SPJ13"/>
      <c r="SPK13"/>
      <c r="SPL13"/>
      <c r="SPM13"/>
      <c r="SPN13"/>
      <c r="SPO13"/>
      <c r="SPP13"/>
      <c r="SPQ13"/>
      <c r="SPR13"/>
      <c r="SPS13"/>
      <c r="SPT13"/>
      <c r="SPU13"/>
      <c r="SPV13"/>
      <c r="SPW13"/>
      <c r="SPX13"/>
      <c r="SPY13"/>
      <c r="SPZ13"/>
      <c r="SQA13"/>
      <c r="SQB13"/>
      <c r="SQC13"/>
      <c r="SQD13"/>
      <c r="SQE13"/>
      <c r="SQF13"/>
      <c r="SQG13"/>
      <c r="SQH13"/>
      <c r="SQI13"/>
      <c r="SQJ13"/>
      <c r="SQK13"/>
      <c r="SQL13"/>
      <c r="SQM13"/>
      <c r="SQN13"/>
      <c r="SQO13"/>
      <c r="SQP13"/>
      <c r="SQQ13"/>
      <c r="SQR13"/>
      <c r="SQS13"/>
      <c r="SQT13"/>
      <c r="SQU13"/>
      <c r="SQV13"/>
      <c r="SQW13"/>
      <c r="SQX13"/>
      <c r="SQY13"/>
      <c r="SQZ13"/>
      <c r="SRA13"/>
      <c r="SRB13"/>
      <c r="SRC13"/>
      <c r="SRD13"/>
      <c r="SRE13"/>
      <c r="SRF13"/>
      <c r="SRG13"/>
      <c r="SRH13"/>
      <c r="SRI13"/>
      <c r="SRJ13"/>
      <c r="SRK13"/>
      <c r="SRL13"/>
      <c r="SRM13"/>
      <c r="SRN13"/>
      <c r="SRO13"/>
      <c r="SRP13"/>
      <c r="SRQ13"/>
      <c r="SRR13"/>
      <c r="SRS13"/>
      <c r="SRT13"/>
      <c r="SRU13"/>
      <c r="SRV13"/>
      <c r="SRW13"/>
      <c r="SRX13"/>
      <c r="SRY13"/>
      <c r="SRZ13"/>
      <c r="SSA13"/>
      <c r="SSB13"/>
      <c r="SSC13"/>
      <c r="SSD13"/>
      <c r="SSE13"/>
      <c r="SSF13"/>
      <c r="SSG13"/>
      <c r="SSH13"/>
      <c r="SSI13"/>
      <c r="SSJ13"/>
      <c r="SSK13"/>
      <c r="SSL13"/>
      <c r="SSM13"/>
      <c r="SSN13"/>
      <c r="SSO13"/>
      <c r="SSP13"/>
      <c r="SSQ13"/>
      <c r="SSR13"/>
      <c r="SSS13"/>
      <c r="SST13"/>
      <c r="SSU13"/>
      <c r="SSV13"/>
      <c r="SSW13"/>
      <c r="SSX13"/>
      <c r="SSY13"/>
      <c r="SSZ13"/>
      <c r="STA13"/>
      <c r="STB13"/>
      <c r="STC13"/>
      <c r="STD13"/>
      <c r="STE13"/>
      <c r="STF13"/>
      <c r="STG13"/>
      <c r="STH13"/>
      <c r="STI13"/>
      <c r="STJ13"/>
      <c r="STK13"/>
      <c r="STL13"/>
      <c r="STM13"/>
      <c r="STN13"/>
      <c r="STO13"/>
      <c r="STP13"/>
      <c r="STQ13"/>
      <c r="STR13"/>
      <c r="STS13"/>
      <c r="STT13"/>
      <c r="STU13"/>
      <c r="STV13"/>
      <c r="STW13"/>
      <c r="STX13"/>
      <c r="STY13"/>
      <c r="STZ13"/>
      <c r="SUA13"/>
      <c r="SUB13"/>
      <c r="SUC13"/>
      <c r="SUD13"/>
      <c r="SUE13"/>
      <c r="SUF13"/>
      <c r="SUG13"/>
      <c r="SUH13"/>
      <c r="SUI13"/>
      <c r="SUJ13"/>
      <c r="SUK13"/>
      <c r="SUL13"/>
      <c r="SUM13"/>
      <c r="SUN13"/>
      <c r="SUO13"/>
      <c r="SUP13"/>
      <c r="SUQ13"/>
      <c r="SUR13"/>
      <c r="SUS13"/>
      <c r="SUT13"/>
      <c r="SUU13"/>
      <c r="SUV13"/>
      <c r="SUW13"/>
      <c r="SUX13"/>
      <c r="SUY13"/>
      <c r="SUZ13"/>
      <c r="SVA13"/>
      <c r="SVB13"/>
      <c r="SVC13"/>
      <c r="SVD13"/>
      <c r="SVE13"/>
      <c r="SVF13"/>
      <c r="SVG13"/>
      <c r="SVH13"/>
      <c r="SVI13"/>
      <c r="SVJ13"/>
      <c r="SVK13"/>
      <c r="SVL13"/>
      <c r="SVM13"/>
      <c r="SVN13"/>
      <c r="SVO13"/>
      <c r="SVP13"/>
      <c r="SVQ13"/>
      <c r="SVR13"/>
      <c r="SVS13"/>
      <c r="SVT13"/>
      <c r="SVU13"/>
      <c r="SVV13"/>
      <c r="SVW13"/>
      <c r="SVX13"/>
      <c r="SVY13"/>
      <c r="SVZ13"/>
      <c r="SWA13"/>
      <c r="SWB13"/>
      <c r="SWC13"/>
      <c r="SWD13"/>
      <c r="SWE13"/>
      <c r="SWF13"/>
      <c r="SWG13"/>
      <c r="SWH13"/>
      <c r="SWI13"/>
      <c r="SWJ13"/>
      <c r="SWK13"/>
      <c r="SWL13"/>
      <c r="SWM13"/>
      <c r="SWN13"/>
      <c r="SWO13"/>
      <c r="SWP13"/>
      <c r="SWQ13"/>
      <c r="SWR13"/>
      <c r="SWS13"/>
      <c r="SWT13"/>
      <c r="SWU13"/>
      <c r="SWV13"/>
      <c r="SWW13"/>
      <c r="SWX13"/>
      <c r="SWY13"/>
      <c r="SWZ13"/>
      <c r="SXA13"/>
      <c r="SXB13"/>
      <c r="SXC13"/>
      <c r="SXD13"/>
      <c r="SXE13"/>
      <c r="SXF13"/>
      <c r="SXG13"/>
      <c r="SXH13"/>
      <c r="SXI13"/>
      <c r="SXJ13"/>
      <c r="SXK13"/>
      <c r="SXL13"/>
      <c r="SXM13"/>
      <c r="SXN13"/>
      <c r="SXO13"/>
      <c r="SXP13"/>
      <c r="SXQ13"/>
      <c r="SXR13"/>
      <c r="SXS13"/>
      <c r="SXT13"/>
      <c r="SXU13"/>
      <c r="SXV13"/>
      <c r="SXW13"/>
      <c r="SXX13"/>
      <c r="SXY13"/>
      <c r="SXZ13"/>
      <c r="SYA13"/>
      <c r="SYB13"/>
      <c r="SYC13"/>
      <c r="SYD13"/>
      <c r="SYE13"/>
      <c r="SYF13"/>
      <c r="SYG13"/>
      <c r="SYH13"/>
      <c r="SYI13"/>
      <c r="SYJ13"/>
      <c r="SYK13"/>
      <c r="SYL13"/>
      <c r="SYM13"/>
      <c r="SYN13"/>
      <c r="SYO13"/>
      <c r="SYP13"/>
      <c r="SYQ13"/>
      <c r="SYR13"/>
      <c r="SYS13"/>
      <c r="SYT13"/>
      <c r="SYU13"/>
      <c r="SYV13"/>
      <c r="SYW13"/>
      <c r="SYX13"/>
      <c r="SYY13"/>
      <c r="SYZ13"/>
      <c r="SZA13"/>
      <c r="SZB13"/>
      <c r="SZC13"/>
      <c r="SZD13"/>
      <c r="SZE13"/>
      <c r="SZF13"/>
      <c r="SZG13"/>
      <c r="SZH13"/>
      <c r="SZI13"/>
      <c r="SZJ13"/>
      <c r="SZK13"/>
      <c r="SZL13"/>
      <c r="SZM13"/>
      <c r="SZN13"/>
      <c r="SZO13"/>
      <c r="SZP13"/>
      <c r="SZQ13"/>
      <c r="SZR13"/>
      <c r="SZS13"/>
      <c r="SZT13"/>
      <c r="SZU13"/>
      <c r="SZV13"/>
      <c r="SZW13"/>
      <c r="SZX13"/>
      <c r="SZY13"/>
      <c r="SZZ13"/>
      <c r="TAA13"/>
      <c r="TAB13"/>
      <c r="TAC13"/>
      <c r="TAD13"/>
      <c r="TAE13"/>
      <c r="TAF13"/>
      <c r="TAG13"/>
      <c r="TAH13"/>
      <c r="TAI13"/>
      <c r="TAJ13"/>
      <c r="TAK13"/>
      <c r="TAL13"/>
      <c r="TAM13"/>
      <c r="TAN13"/>
      <c r="TAO13"/>
      <c r="TAP13"/>
      <c r="TAQ13"/>
      <c r="TAR13"/>
      <c r="TAS13"/>
      <c r="TAT13"/>
      <c r="TAU13"/>
      <c r="TAV13"/>
      <c r="TAW13"/>
      <c r="TAX13"/>
      <c r="TAY13"/>
      <c r="TAZ13"/>
      <c r="TBA13"/>
      <c r="TBB13"/>
      <c r="TBC13"/>
      <c r="TBD13"/>
      <c r="TBE13"/>
      <c r="TBF13"/>
      <c r="TBG13"/>
      <c r="TBH13"/>
      <c r="TBI13"/>
      <c r="TBJ13"/>
      <c r="TBK13"/>
      <c r="TBL13"/>
      <c r="TBM13"/>
      <c r="TBN13"/>
      <c r="TBO13"/>
      <c r="TBP13"/>
      <c r="TBQ13"/>
      <c r="TBR13"/>
      <c r="TBS13"/>
      <c r="TBT13"/>
      <c r="TBU13"/>
      <c r="TBV13"/>
      <c r="TBW13"/>
      <c r="TBX13"/>
      <c r="TBY13"/>
      <c r="TBZ13"/>
      <c r="TCA13"/>
      <c r="TCB13"/>
      <c r="TCC13"/>
      <c r="TCD13"/>
      <c r="TCE13"/>
      <c r="TCF13"/>
      <c r="TCG13"/>
      <c r="TCH13"/>
      <c r="TCI13"/>
      <c r="TCJ13"/>
      <c r="TCK13"/>
      <c r="TCL13"/>
      <c r="TCM13"/>
      <c r="TCN13"/>
      <c r="TCO13"/>
      <c r="TCP13"/>
      <c r="TCQ13"/>
      <c r="TCR13"/>
      <c r="TCS13"/>
      <c r="TCT13"/>
      <c r="TCU13"/>
      <c r="TCV13"/>
      <c r="TCW13"/>
      <c r="TCX13"/>
      <c r="TCY13"/>
      <c r="TCZ13"/>
      <c r="TDA13"/>
      <c r="TDB13"/>
      <c r="TDC13"/>
      <c r="TDD13"/>
      <c r="TDE13"/>
      <c r="TDF13"/>
      <c r="TDG13"/>
      <c r="TDH13"/>
      <c r="TDI13"/>
      <c r="TDJ13"/>
      <c r="TDK13"/>
      <c r="TDL13"/>
      <c r="TDM13"/>
      <c r="TDN13"/>
      <c r="TDO13"/>
      <c r="TDP13"/>
      <c r="TDQ13"/>
      <c r="TDR13"/>
      <c r="TDS13"/>
      <c r="TDT13"/>
      <c r="TDU13"/>
      <c r="TDV13"/>
      <c r="TDW13"/>
      <c r="TDX13"/>
      <c r="TDY13"/>
      <c r="TDZ13"/>
      <c r="TEA13"/>
      <c r="TEB13"/>
      <c r="TEC13"/>
      <c r="TED13"/>
      <c r="TEE13"/>
      <c r="TEF13"/>
      <c r="TEG13"/>
      <c r="TEH13"/>
      <c r="TEI13"/>
      <c r="TEJ13"/>
      <c r="TEK13"/>
      <c r="TEL13"/>
      <c r="TEM13"/>
      <c r="TEN13"/>
      <c r="TEO13"/>
      <c r="TEP13"/>
      <c r="TEQ13"/>
      <c r="TER13"/>
      <c r="TES13"/>
      <c r="TET13"/>
      <c r="TEU13"/>
      <c r="TEV13"/>
      <c r="TEW13"/>
      <c r="TEX13"/>
      <c r="TEY13"/>
      <c r="TEZ13"/>
      <c r="TFA13"/>
      <c r="TFB13"/>
      <c r="TFC13"/>
      <c r="TFD13"/>
      <c r="TFE13"/>
      <c r="TFF13"/>
      <c r="TFG13"/>
      <c r="TFH13"/>
      <c r="TFI13"/>
      <c r="TFJ13"/>
      <c r="TFK13"/>
      <c r="TFL13"/>
      <c r="TFM13"/>
      <c r="TFN13"/>
      <c r="TFO13"/>
      <c r="TFP13"/>
      <c r="TFQ13"/>
      <c r="TFR13"/>
      <c r="TFS13"/>
      <c r="TFT13"/>
      <c r="TFU13"/>
      <c r="TFV13"/>
      <c r="TFW13"/>
      <c r="TFX13"/>
      <c r="TFY13"/>
      <c r="TFZ13"/>
      <c r="TGA13"/>
      <c r="TGB13"/>
      <c r="TGC13"/>
      <c r="TGD13"/>
      <c r="TGE13"/>
      <c r="TGF13"/>
      <c r="TGG13"/>
      <c r="TGH13"/>
      <c r="TGI13"/>
      <c r="TGJ13"/>
      <c r="TGK13"/>
      <c r="TGL13"/>
      <c r="TGM13"/>
      <c r="TGN13"/>
      <c r="TGO13"/>
      <c r="TGP13"/>
      <c r="TGQ13"/>
      <c r="TGR13"/>
      <c r="TGS13"/>
      <c r="TGT13"/>
      <c r="TGU13"/>
      <c r="TGV13"/>
      <c r="TGW13"/>
      <c r="TGX13"/>
      <c r="TGY13"/>
      <c r="TGZ13"/>
      <c r="THA13"/>
      <c r="THB13"/>
      <c r="THC13"/>
      <c r="THD13"/>
      <c r="THE13"/>
      <c r="THF13"/>
      <c r="THG13"/>
      <c r="THH13"/>
      <c r="THI13"/>
      <c r="THJ13"/>
      <c r="THK13"/>
      <c r="THL13"/>
      <c r="THM13"/>
      <c r="THN13"/>
      <c r="THO13"/>
      <c r="THP13"/>
      <c r="THQ13"/>
      <c r="THR13"/>
      <c r="THS13"/>
      <c r="THT13"/>
      <c r="THU13"/>
      <c r="THV13"/>
      <c r="THW13"/>
      <c r="THX13"/>
      <c r="THY13"/>
      <c r="THZ13"/>
      <c r="TIA13"/>
      <c r="TIB13"/>
      <c r="TIC13"/>
      <c r="TID13"/>
      <c r="TIE13"/>
      <c r="TIF13"/>
      <c r="TIG13"/>
      <c r="TIH13"/>
      <c r="TII13"/>
      <c r="TIJ13"/>
      <c r="TIK13"/>
      <c r="TIL13"/>
      <c r="TIM13"/>
      <c r="TIN13"/>
      <c r="TIO13"/>
      <c r="TIP13"/>
      <c r="TIQ13"/>
      <c r="TIR13"/>
      <c r="TIS13"/>
      <c r="TIT13"/>
      <c r="TIU13"/>
      <c r="TIV13"/>
      <c r="TIW13"/>
      <c r="TIX13"/>
      <c r="TIY13"/>
      <c r="TIZ13"/>
      <c r="TJA13"/>
      <c r="TJB13"/>
      <c r="TJC13"/>
      <c r="TJD13"/>
      <c r="TJE13"/>
      <c r="TJF13"/>
      <c r="TJG13"/>
      <c r="TJH13"/>
      <c r="TJI13"/>
      <c r="TJJ13"/>
      <c r="TJK13"/>
      <c r="TJL13"/>
      <c r="TJM13"/>
      <c r="TJN13"/>
      <c r="TJO13"/>
      <c r="TJP13"/>
      <c r="TJQ13"/>
      <c r="TJR13"/>
      <c r="TJS13"/>
      <c r="TJT13"/>
      <c r="TJU13"/>
      <c r="TJV13"/>
      <c r="TJW13"/>
      <c r="TJX13"/>
      <c r="TJY13"/>
      <c r="TJZ13"/>
      <c r="TKA13"/>
      <c r="TKB13"/>
      <c r="TKC13"/>
      <c r="TKD13"/>
      <c r="TKE13"/>
      <c r="TKF13"/>
      <c r="TKG13"/>
      <c r="TKH13"/>
      <c r="TKI13"/>
      <c r="TKJ13"/>
      <c r="TKK13"/>
      <c r="TKL13"/>
      <c r="TKM13"/>
      <c r="TKN13"/>
      <c r="TKO13"/>
      <c r="TKP13"/>
      <c r="TKQ13"/>
      <c r="TKR13"/>
      <c r="TKS13"/>
      <c r="TKT13"/>
      <c r="TKU13"/>
      <c r="TKV13"/>
      <c r="TKW13"/>
      <c r="TKX13"/>
      <c r="TKY13"/>
      <c r="TKZ13"/>
      <c r="TLA13"/>
      <c r="TLB13"/>
      <c r="TLC13"/>
      <c r="TLD13"/>
      <c r="TLE13"/>
      <c r="TLF13"/>
      <c r="TLG13"/>
      <c r="TLH13"/>
      <c r="TLI13"/>
      <c r="TLJ13"/>
      <c r="TLK13"/>
      <c r="TLL13"/>
      <c r="TLM13"/>
      <c r="TLN13"/>
      <c r="TLO13"/>
      <c r="TLP13"/>
      <c r="TLQ13"/>
      <c r="TLR13"/>
      <c r="TLS13"/>
      <c r="TLT13"/>
      <c r="TLU13"/>
      <c r="TLV13"/>
      <c r="TLW13"/>
      <c r="TLX13"/>
      <c r="TLY13"/>
      <c r="TLZ13"/>
      <c r="TMA13"/>
      <c r="TMB13"/>
      <c r="TMC13"/>
      <c r="TMD13"/>
      <c r="TME13"/>
      <c r="TMF13"/>
      <c r="TMG13"/>
      <c r="TMH13"/>
      <c r="TMI13"/>
      <c r="TMJ13"/>
      <c r="TMK13"/>
      <c r="TML13"/>
      <c r="TMM13"/>
      <c r="TMN13"/>
      <c r="TMO13"/>
      <c r="TMP13"/>
      <c r="TMQ13"/>
      <c r="TMR13"/>
      <c r="TMS13"/>
      <c r="TMT13"/>
      <c r="TMU13"/>
      <c r="TMV13"/>
      <c r="TMW13"/>
      <c r="TMX13"/>
      <c r="TMY13"/>
      <c r="TMZ13"/>
      <c r="TNA13"/>
      <c r="TNB13"/>
      <c r="TNC13"/>
      <c r="TND13"/>
      <c r="TNE13"/>
      <c r="TNF13"/>
      <c r="TNG13"/>
      <c r="TNH13"/>
      <c r="TNI13"/>
      <c r="TNJ13"/>
      <c r="TNK13"/>
      <c r="TNL13"/>
      <c r="TNM13"/>
      <c r="TNN13"/>
      <c r="TNO13"/>
      <c r="TNP13"/>
      <c r="TNQ13"/>
      <c r="TNR13"/>
      <c r="TNS13"/>
      <c r="TNT13"/>
      <c r="TNU13"/>
      <c r="TNV13"/>
      <c r="TNW13"/>
      <c r="TNX13"/>
      <c r="TNY13"/>
      <c r="TNZ13"/>
      <c r="TOA13"/>
      <c r="TOB13"/>
      <c r="TOC13"/>
      <c r="TOD13"/>
      <c r="TOE13"/>
      <c r="TOF13"/>
      <c r="TOG13"/>
      <c r="TOH13"/>
      <c r="TOI13"/>
      <c r="TOJ13"/>
      <c r="TOK13"/>
      <c r="TOL13"/>
      <c r="TOM13"/>
      <c r="TON13"/>
      <c r="TOO13"/>
      <c r="TOP13"/>
      <c r="TOQ13"/>
      <c r="TOR13"/>
      <c r="TOS13"/>
      <c r="TOT13"/>
      <c r="TOU13"/>
      <c r="TOV13"/>
      <c r="TOW13"/>
      <c r="TOX13"/>
      <c r="TOY13"/>
      <c r="TOZ13"/>
      <c r="TPA13"/>
      <c r="TPB13"/>
      <c r="TPC13"/>
      <c r="TPD13"/>
      <c r="TPE13"/>
      <c r="TPF13"/>
      <c r="TPG13"/>
      <c r="TPH13"/>
      <c r="TPI13"/>
      <c r="TPJ13"/>
      <c r="TPK13"/>
      <c r="TPL13"/>
      <c r="TPM13"/>
      <c r="TPN13"/>
      <c r="TPO13"/>
      <c r="TPP13"/>
      <c r="TPQ13"/>
      <c r="TPR13"/>
      <c r="TPS13"/>
      <c r="TPT13"/>
      <c r="TPU13"/>
      <c r="TPV13"/>
      <c r="TPW13"/>
      <c r="TPX13"/>
      <c r="TPY13"/>
      <c r="TPZ13"/>
      <c r="TQA13"/>
      <c r="TQB13"/>
      <c r="TQC13"/>
      <c r="TQD13"/>
      <c r="TQE13"/>
      <c r="TQF13"/>
      <c r="TQG13"/>
      <c r="TQH13"/>
      <c r="TQI13"/>
      <c r="TQJ13"/>
      <c r="TQK13"/>
      <c r="TQL13"/>
      <c r="TQM13"/>
      <c r="TQN13"/>
      <c r="TQO13"/>
      <c r="TQP13"/>
      <c r="TQQ13"/>
      <c r="TQR13"/>
      <c r="TQS13"/>
      <c r="TQT13"/>
      <c r="TQU13"/>
      <c r="TQV13"/>
      <c r="TQW13"/>
      <c r="TQX13"/>
      <c r="TQY13"/>
      <c r="TQZ13"/>
      <c r="TRA13"/>
      <c r="TRB13"/>
      <c r="TRC13"/>
      <c r="TRD13"/>
      <c r="TRE13"/>
      <c r="TRF13"/>
      <c r="TRG13"/>
      <c r="TRH13"/>
      <c r="TRI13"/>
      <c r="TRJ13"/>
      <c r="TRK13"/>
      <c r="TRL13"/>
      <c r="TRM13"/>
      <c r="TRN13"/>
      <c r="TRO13"/>
      <c r="TRP13"/>
      <c r="TRQ13"/>
      <c r="TRR13"/>
      <c r="TRS13"/>
      <c r="TRT13"/>
      <c r="TRU13"/>
      <c r="TRV13"/>
      <c r="TRW13"/>
      <c r="TRX13"/>
      <c r="TRY13"/>
      <c r="TRZ13"/>
      <c r="TSA13"/>
      <c r="TSB13"/>
      <c r="TSC13"/>
      <c r="TSD13"/>
      <c r="TSE13"/>
      <c r="TSF13"/>
      <c r="TSG13"/>
      <c r="TSH13"/>
      <c r="TSI13"/>
      <c r="TSJ13"/>
      <c r="TSK13"/>
      <c r="TSL13"/>
      <c r="TSM13"/>
      <c r="TSN13"/>
      <c r="TSO13"/>
      <c r="TSP13"/>
      <c r="TSQ13"/>
      <c r="TSR13"/>
      <c r="TSS13"/>
      <c r="TST13"/>
      <c r="TSU13"/>
      <c r="TSV13"/>
      <c r="TSW13"/>
      <c r="TSX13"/>
      <c r="TSY13"/>
      <c r="TSZ13"/>
      <c r="TTA13"/>
      <c r="TTB13"/>
      <c r="TTC13"/>
      <c r="TTD13"/>
      <c r="TTE13"/>
      <c r="TTF13"/>
      <c r="TTG13"/>
      <c r="TTH13"/>
      <c r="TTI13"/>
      <c r="TTJ13"/>
      <c r="TTK13"/>
      <c r="TTL13"/>
      <c r="TTM13"/>
      <c r="TTN13"/>
      <c r="TTO13"/>
      <c r="TTP13"/>
      <c r="TTQ13"/>
      <c r="TTR13"/>
      <c r="TTS13"/>
      <c r="TTT13"/>
      <c r="TTU13"/>
      <c r="TTV13"/>
      <c r="TTW13"/>
      <c r="TTX13"/>
      <c r="TTY13"/>
      <c r="TTZ13"/>
      <c r="TUA13"/>
      <c r="TUB13"/>
      <c r="TUC13"/>
      <c r="TUD13"/>
      <c r="TUE13"/>
      <c r="TUF13"/>
      <c r="TUG13"/>
      <c r="TUH13"/>
      <c r="TUI13"/>
      <c r="TUJ13"/>
      <c r="TUK13"/>
      <c r="TUL13"/>
      <c r="TUM13"/>
      <c r="TUN13"/>
      <c r="TUO13"/>
      <c r="TUP13"/>
      <c r="TUQ13"/>
      <c r="TUR13"/>
      <c r="TUS13"/>
      <c r="TUT13"/>
      <c r="TUU13"/>
      <c r="TUV13"/>
      <c r="TUW13"/>
      <c r="TUX13"/>
      <c r="TUY13"/>
      <c r="TUZ13"/>
      <c r="TVA13"/>
      <c r="TVB13"/>
      <c r="TVC13"/>
      <c r="TVD13"/>
      <c r="TVE13"/>
      <c r="TVF13"/>
      <c r="TVG13"/>
      <c r="TVH13"/>
      <c r="TVI13"/>
      <c r="TVJ13"/>
      <c r="TVK13"/>
      <c r="TVL13"/>
      <c r="TVM13"/>
      <c r="TVN13"/>
      <c r="TVO13"/>
      <c r="TVP13"/>
      <c r="TVQ13"/>
      <c r="TVR13"/>
      <c r="TVS13"/>
      <c r="TVT13"/>
      <c r="TVU13"/>
      <c r="TVV13"/>
      <c r="TVW13"/>
      <c r="TVX13"/>
      <c r="TVY13"/>
      <c r="TVZ13"/>
      <c r="TWA13"/>
      <c r="TWB13"/>
      <c r="TWC13"/>
      <c r="TWD13"/>
      <c r="TWE13"/>
      <c r="TWF13"/>
      <c r="TWG13"/>
      <c r="TWH13"/>
      <c r="TWI13"/>
      <c r="TWJ13"/>
      <c r="TWK13"/>
      <c r="TWL13"/>
      <c r="TWM13"/>
      <c r="TWN13"/>
      <c r="TWO13"/>
      <c r="TWP13"/>
      <c r="TWQ13"/>
      <c r="TWR13"/>
      <c r="TWS13"/>
      <c r="TWT13"/>
      <c r="TWU13"/>
      <c r="TWV13"/>
      <c r="TWW13"/>
      <c r="TWX13"/>
      <c r="TWY13"/>
      <c r="TWZ13"/>
      <c r="TXA13"/>
      <c r="TXB13"/>
      <c r="TXC13"/>
      <c r="TXD13"/>
      <c r="TXE13"/>
      <c r="TXF13"/>
      <c r="TXG13"/>
      <c r="TXH13"/>
      <c r="TXI13"/>
      <c r="TXJ13"/>
      <c r="TXK13"/>
      <c r="TXL13"/>
      <c r="TXM13"/>
      <c r="TXN13"/>
      <c r="TXO13"/>
      <c r="TXP13"/>
      <c r="TXQ13"/>
      <c r="TXR13"/>
      <c r="TXS13"/>
      <c r="TXT13"/>
      <c r="TXU13"/>
      <c r="TXV13"/>
      <c r="TXW13"/>
      <c r="TXX13"/>
      <c r="TXY13"/>
      <c r="TXZ13"/>
      <c r="TYA13"/>
      <c r="TYB13"/>
      <c r="TYC13"/>
      <c r="TYD13"/>
      <c r="TYE13"/>
      <c r="TYF13"/>
      <c r="TYG13"/>
      <c r="TYH13"/>
      <c r="TYI13"/>
      <c r="TYJ13"/>
      <c r="TYK13"/>
      <c r="TYL13"/>
      <c r="TYM13"/>
      <c r="TYN13"/>
      <c r="TYO13"/>
      <c r="TYP13"/>
      <c r="TYQ13"/>
      <c r="TYR13"/>
      <c r="TYS13"/>
      <c r="TYT13"/>
      <c r="TYU13"/>
      <c r="TYV13"/>
      <c r="TYW13"/>
      <c r="TYX13"/>
      <c r="TYY13"/>
      <c r="TYZ13"/>
      <c r="TZA13"/>
      <c r="TZB13"/>
      <c r="TZC13"/>
      <c r="TZD13"/>
      <c r="TZE13"/>
      <c r="TZF13"/>
      <c r="TZG13"/>
      <c r="TZH13"/>
      <c r="TZI13"/>
      <c r="TZJ13"/>
      <c r="TZK13"/>
      <c r="TZL13"/>
      <c r="TZM13"/>
      <c r="TZN13"/>
      <c r="TZO13"/>
      <c r="TZP13"/>
      <c r="TZQ13"/>
      <c r="TZR13"/>
      <c r="TZS13"/>
      <c r="TZT13"/>
      <c r="TZU13"/>
      <c r="TZV13"/>
      <c r="TZW13"/>
      <c r="TZX13"/>
      <c r="TZY13"/>
      <c r="TZZ13"/>
      <c r="UAA13"/>
      <c r="UAB13"/>
      <c r="UAC13"/>
      <c r="UAD13"/>
      <c r="UAE13"/>
      <c r="UAF13"/>
      <c r="UAG13"/>
      <c r="UAH13"/>
      <c r="UAI13"/>
      <c r="UAJ13"/>
      <c r="UAK13"/>
      <c r="UAL13"/>
      <c r="UAM13"/>
      <c r="UAN13"/>
      <c r="UAO13"/>
      <c r="UAP13"/>
      <c r="UAQ13"/>
      <c r="UAR13"/>
      <c r="UAS13"/>
      <c r="UAT13"/>
      <c r="UAU13"/>
      <c r="UAV13"/>
      <c r="UAW13"/>
      <c r="UAX13"/>
      <c r="UAY13"/>
      <c r="UAZ13"/>
      <c r="UBA13"/>
      <c r="UBB13"/>
      <c r="UBC13"/>
      <c r="UBD13"/>
      <c r="UBE13"/>
      <c r="UBF13"/>
      <c r="UBG13"/>
      <c r="UBH13"/>
      <c r="UBI13"/>
      <c r="UBJ13"/>
      <c r="UBK13"/>
      <c r="UBL13"/>
      <c r="UBM13"/>
      <c r="UBN13"/>
      <c r="UBO13"/>
      <c r="UBP13"/>
      <c r="UBQ13"/>
      <c r="UBR13"/>
      <c r="UBS13"/>
      <c r="UBT13"/>
      <c r="UBU13"/>
      <c r="UBV13"/>
      <c r="UBW13"/>
      <c r="UBX13"/>
      <c r="UBY13"/>
      <c r="UBZ13"/>
      <c r="UCA13"/>
      <c r="UCB13"/>
      <c r="UCC13"/>
      <c r="UCD13"/>
      <c r="UCE13"/>
      <c r="UCF13"/>
      <c r="UCG13"/>
      <c r="UCH13"/>
      <c r="UCI13"/>
      <c r="UCJ13"/>
      <c r="UCK13"/>
      <c r="UCL13"/>
      <c r="UCM13"/>
      <c r="UCN13"/>
      <c r="UCO13"/>
      <c r="UCP13"/>
      <c r="UCQ13"/>
      <c r="UCR13"/>
      <c r="UCS13"/>
      <c r="UCT13"/>
      <c r="UCU13"/>
      <c r="UCV13"/>
      <c r="UCW13"/>
      <c r="UCX13"/>
      <c r="UCY13"/>
      <c r="UCZ13"/>
      <c r="UDA13"/>
      <c r="UDB13"/>
      <c r="UDC13"/>
      <c r="UDD13"/>
      <c r="UDE13"/>
      <c r="UDF13"/>
      <c r="UDG13"/>
      <c r="UDH13"/>
      <c r="UDI13"/>
      <c r="UDJ13"/>
      <c r="UDK13"/>
      <c r="UDL13"/>
      <c r="UDM13"/>
      <c r="UDN13"/>
      <c r="UDO13"/>
      <c r="UDP13"/>
      <c r="UDQ13"/>
      <c r="UDR13"/>
      <c r="UDS13"/>
      <c r="UDT13"/>
      <c r="UDU13"/>
      <c r="UDV13"/>
      <c r="UDW13"/>
      <c r="UDX13"/>
      <c r="UDY13"/>
      <c r="UDZ13"/>
      <c r="UEA13"/>
      <c r="UEB13"/>
      <c r="UEC13"/>
      <c r="UED13"/>
      <c r="UEE13"/>
      <c r="UEF13"/>
      <c r="UEG13"/>
      <c r="UEH13"/>
      <c r="UEI13"/>
      <c r="UEJ13"/>
      <c r="UEK13"/>
      <c r="UEL13"/>
      <c r="UEM13"/>
      <c r="UEN13"/>
      <c r="UEO13"/>
      <c r="UEP13"/>
      <c r="UEQ13"/>
      <c r="UER13"/>
      <c r="UES13"/>
      <c r="UET13"/>
      <c r="UEU13"/>
      <c r="UEV13"/>
      <c r="UEW13"/>
      <c r="UEX13"/>
      <c r="UEY13"/>
      <c r="UEZ13"/>
      <c r="UFA13"/>
      <c r="UFB13"/>
      <c r="UFC13"/>
      <c r="UFD13"/>
      <c r="UFE13"/>
      <c r="UFF13"/>
      <c r="UFG13"/>
      <c r="UFH13"/>
      <c r="UFI13"/>
      <c r="UFJ13"/>
      <c r="UFK13"/>
      <c r="UFL13"/>
      <c r="UFM13"/>
      <c r="UFN13"/>
      <c r="UFO13"/>
      <c r="UFP13"/>
      <c r="UFQ13"/>
      <c r="UFR13"/>
      <c r="UFS13"/>
      <c r="UFT13"/>
      <c r="UFU13"/>
      <c r="UFV13"/>
      <c r="UFW13"/>
      <c r="UFX13"/>
      <c r="UFY13"/>
      <c r="UFZ13"/>
      <c r="UGA13"/>
      <c r="UGB13"/>
      <c r="UGC13"/>
      <c r="UGD13"/>
      <c r="UGE13"/>
      <c r="UGF13"/>
      <c r="UGG13"/>
      <c r="UGH13"/>
      <c r="UGI13"/>
      <c r="UGJ13"/>
      <c r="UGK13"/>
      <c r="UGL13"/>
      <c r="UGM13"/>
      <c r="UGN13"/>
      <c r="UGO13"/>
      <c r="UGP13"/>
      <c r="UGQ13"/>
      <c r="UGR13"/>
      <c r="UGS13"/>
      <c r="UGT13"/>
      <c r="UGU13"/>
      <c r="UGV13"/>
      <c r="UGW13"/>
      <c r="UGX13"/>
      <c r="UGY13"/>
      <c r="UGZ13"/>
      <c r="UHA13"/>
      <c r="UHB13"/>
      <c r="UHC13"/>
      <c r="UHD13"/>
      <c r="UHE13"/>
      <c r="UHF13"/>
      <c r="UHG13"/>
      <c r="UHH13"/>
      <c r="UHI13"/>
      <c r="UHJ13"/>
      <c r="UHK13"/>
      <c r="UHL13"/>
      <c r="UHM13"/>
      <c r="UHN13"/>
      <c r="UHO13"/>
      <c r="UHP13"/>
      <c r="UHQ13"/>
      <c r="UHR13"/>
      <c r="UHS13"/>
      <c r="UHT13"/>
      <c r="UHU13"/>
      <c r="UHV13"/>
      <c r="UHW13"/>
      <c r="UHX13"/>
      <c r="UHY13"/>
      <c r="UHZ13"/>
      <c r="UIA13"/>
      <c r="UIB13"/>
      <c r="UIC13"/>
      <c r="UID13"/>
      <c r="UIE13"/>
      <c r="UIF13"/>
      <c r="UIG13"/>
      <c r="UIH13"/>
      <c r="UII13"/>
      <c r="UIJ13"/>
      <c r="UIK13"/>
      <c r="UIL13"/>
      <c r="UIM13"/>
      <c r="UIN13"/>
      <c r="UIO13"/>
      <c r="UIP13"/>
      <c r="UIQ13"/>
      <c r="UIR13"/>
      <c r="UIS13"/>
      <c r="UIT13"/>
      <c r="UIU13"/>
      <c r="UIV13"/>
      <c r="UIW13"/>
      <c r="UIX13"/>
      <c r="UIY13"/>
      <c r="UIZ13"/>
      <c r="UJA13"/>
      <c r="UJB13"/>
      <c r="UJC13"/>
      <c r="UJD13"/>
      <c r="UJE13"/>
      <c r="UJF13"/>
      <c r="UJG13"/>
      <c r="UJH13"/>
      <c r="UJI13"/>
      <c r="UJJ13"/>
      <c r="UJK13"/>
      <c r="UJL13"/>
      <c r="UJM13"/>
      <c r="UJN13"/>
      <c r="UJO13"/>
      <c r="UJP13"/>
      <c r="UJQ13"/>
      <c r="UJR13"/>
      <c r="UJS13"/>
      <c r="UJT13"/>
      <c r="UJU13"/>
      <c r="UJV13"/>
      <c r="UJW13"/>
      <c r="UJX13"/>
      <c r="UJY13"/>
      <c r="UJZ13"/>
      <c r="UKA13"/>
      <c r="UKB13"/>
      <c r="UKC13"/>
      <c r="UKD13"/>
      <c r="UKE13"/>
      <c r="UKF13"/>
      <c r="UKG13"/>
      <c r="UKH13"/>
      <c r="UKI13"/>
      <c r="UKJ13"/>
      <c r="UKK13"/>
      <c r="UKL13"/>
      <c r="UKM13"/>
      <c r="UKN13"/>
      <c r="UKO13"/>
      <c r="UKP13"/>
      <c r="UKQ13"/>
      <c r="UKR13"/>
      <c r="UKS13"/>
      <c r="UKT13"/>
      <c r="UKU13"/>
      <c r="UKV13"/>
      <c r="UKW13"/>
      <c r="UKX13"/>
      <c r="UKY13"/>
      <c r="UKZ13"/>
      <c r="ULA13"/>
      <c r="ULB13"/>
      <c r="ULC13"/>
      <c r="ULD13"/>
      <c r="ULE13"/>
      <c r="ULF13"/>
      <c r="ULG13"/>
      <c r="ULH13"/>
      <c r="ULI13"/>
      <c r="ULJ13"/>
      <c r="ULK13"/>
      <c r="ULL13"/>
      <c r="ULM13"/>
      <c r="ULN13"/>
      <c r="ULO13"/>
      <c r="ULP13"/>
      <c r="ULQ13"/>
      <c r="ULR13"/>
      <c r="ULS13"/>
      <c r="ULT13"/>
      <c r="ULU13"/>
      <c r="ULV13"/>
      <c r="ULW13"/>
      <c r="ULX13"/>
      <c r="ULY13"/>
      <c r="ULZ13"/>
      <c r="UMA13"/>
      <c r="UMB13"/>
      <c r="UMC13"/>
      <c r="UMD13"/>
      <c r="UME13"/>
      <c r="UMF13"/>
      <c r="UMG13"/>
      <c r="UMH13"/>
      <c r="UMI13"/>
      <c r="UMJ13"/>
      <c r="UMK13"/>
      <c r="UML13"/>
      <c r="UMM13"/>
      <c r="UMN13"/>
      <c r="UMO13"/>
      <c r="UMP13"/>
      <c r="UMQ13"/>
      <c r="UMR13"/>
      <c r="UMS13"/>
      <c r="UMT13"/>
      <c r="UMU13"/>
      <c r="UMV13"/>
      <c r="UMW13"/>
      <c r="UMX13"/>
      <c r="UMY13"/>
      <c r="UMZ13"/>
      <c r="UNA13"/>
      <c r="UNB13"/>
      <c r="UNC13"/>
      <c r="UND13"/>
      <c r="UNE13"/>
      <c r="UNF13"/>
      <c r="UNG13"/>
      <c r="UNH13"/>
      <c r="UNI13"/>
      <c r="UNJ13"/>
      <c r="UNK13"/>
      <c r="UNL13"/>
      <c r="UNM13"/>
      <c r="UNN13"/>
      <c r="UNO13"/>
      <c r="UNP13"/>
      <c r="UNQ13"/>
      <c r="UNR13"/>
      <c r="UNS13"/>
      <c r="UNT13"/>
      <c r="UNU13"/>
      <c r="UNV13"/>
      <c r="UNW13"/>
      <c r="UNX13"/>
      <c r="UNY13"/>
      <c r="UNZ13"/>
      <c r="UOA13"/>
      <c r="UOB13"/>
      <c r="UOC13"/>
      <c r="UOD13"/>
      <c r="UOE13"/>
      <c r="UOF13"/>
      <c r="UOG13"/>
      <c r="UOH13"/>
      <c r="UOI13"/>
      <c r="UOJ13"/>
      <c r="UOK13"/>
      <c r="UOL13"/>
      <c r="UOM13"/>
      <c r="UON13"/>
      <c r="UOO13"/>
      <c r="UOP13"/>
      <c r="UOQ13"/>
      <c r="UOR13"/>
      <c r="UOS13"/>
      <c r="UOT13"/>
      <c r="UOU13"/>
      <c r="UOV13"/>
      <c r="UOW13"/>
      <c r="UOX13"/>
      <c r="UOY13"/>
      <c r="UOZ13"/>
      <c r="UPA13"/>
      <c r="UPB13"/>
      <c r="UPC13"/>
      <c r="UPD13"/>
      <c r="UPE13"/>
      <c r="UPF13"/>
      <c r="UPG13"/>
      <c r="UPH13"/>
      <c r="UPI13"/>
      <c r="UPJ13"/>
      <c r="UPK13"/>
      <c r="UPL13"/>
      <c r="UPM13"/>
      <c r="UPN13"/>
      <c r="UPO13"/>
      <c r="UPP13"/>
      <c r="UPQ13"/>
      <c r="UPR13"/>
      <c r="UPS13"/>
      <c r="UPT13"/>
      <c r="UPU13"/>
      <c r="UPV13"/>
      <c r="UPW13"/>
      <c r="UPX13"/>
      <c r="UPY13"/>
      <c r="UPZ13"/>
      <c r="UQA13"/>
      <c r="UQB13"/>
      <c r="UQC13"/>
      <c r="UQD13"/>
      <c r="UQE13"/>
      <c r="UQF13"/>
      <c r="UQG13"/>
      <c r="UQH13"/>
      <c r="UQI13"/>
      <c r="UQJ13"/>
      <c r="UQK13"/>
      <c r="UQL13"/>
      <c r="UQM13"/>
      <c r="UQN13"/>
      <c r="UQO13"/>
      <c r="UQP13"/>
      <c r="UQQ13"/>
      <c r="UQR13"/>
      <c r="UQS13"/>
      <c r="UQT13"/>
      <c r="UQU13"/>
      <c r="UQV13"/>
      <c r="UQW13"/>
      <c r="UQX13"/>
      <c r="UQY13"/>
      <c r="UQZ13"/>
      <c r="URA13"/>
      <c r="URB13"/>
      <c r="URC13"/>
      <c r="URD13"/>
      <c r="URE13"/>
      <c r="URF13"/>
      <c r="URG13"/>
      <c r="URH13"/>
      <c r="URI13"/>
      <c r="URJ13"/>
      <c r="URK13"/>
      <c r="URL13"/>
      <c r="URM13"/>
      <c r="URN13"/>
      <c r="URO13"/>
      <c r="URP13"/>
      <c r="URQ13"/>
      <c r="URR13"/>
      <c r="URS13"/>
      <c r="URT13"/>
      <c r="URU13"/>
      <c r="URV13"/>
      <c r="URW13"/>
      <c r="URX13"/>
      <c r="URY13"/>
      <c r="URZ13"/>
      <c r="USA13"/>
      <c r="USB13"/>
      <c r="USC13"/>
      <c r="USD13"/>
      <c r="USE13"/>
      <c r="USF13"/>
      <c r="USG13"/>
      <c r="USH13"/>
      <c r="USI13"/>
      <c r="USJ13"/>
      <c r="USK13"/>
      <c r="USL13"/>
      <c r="USM13"/>
      <c r="USN13"/>
      <c r="USO13"/>
      <c r="USP13"/>
      <c r="USQ13"/>
      <c r="USR13"/>
      <c r="USS13"/>
      <c r="UST13"/>
      <c r="USU13"/>
      <c r="USV13"/>
      <c r="USW13"/>
      <c r="USX13"/>
      <c r="USY13"/>
      <c r="USZ13"/>
      <c r="UTA13"/>
      <c r="UTB13"/>
      <c r="UTC13"/>
      <c r="UTD13"/>
      <c r="UTE13"/>
      <c r="UTF13"/>
      <c r="UTG13"/>
      <c r="UTH13"/>
      <c r="UTI13"/>
      <c r="UTJ13"/>
      <c r="UTK13"/>
      <c r="UTL13"/>
      <c r="UTM13"/>
      <c r="UTN13"/>
      <c r="UTO13"/>
      <c r="UTP13"/>
      <c r="UTQ13"/>
      <c r="UTR13"/>
      <c r="UTS13"/>
      <c r="UTT13"/>
      <c r="UTU13"/>
      <c r="UTV13"/>
      <c r="UTW13"/>
      <c r="UTX13"/>
      <c r="UTY13"/>
      <c r="UTZ13"/>
      <c r="UUA13"/>
      <c r="UUB13"/>
      <c r="UUC13"/>
      <c r="UUD13"/>
      <c r="UUE13"/>
      <c r="UUF13"/>
      <c r="UUG13"/>
      <c r="UUH13"/>
      <c r="UUI13"/>
      <c r="UUJ13"/>
      <c r="UUK13"/>
      <c r="UUL13"/>
      <c r="UUM13"/>
      <c r="UUN13"/>
      <c r="UUO13"/>
      <c r="UUP13"/>
      <c r="UUQ13"/>
      <c r="UUR13"/>
      <c r="UUS13"/>
      <c r="UUT13"/>
      <c r="UUU13"/>
      <c r="UUV13"/>
      <c r="UUW13"/>
      <c r="UUX13"/>
      <c r="UUY13"/>
      <c r="UUZ13"/>
      <c r="UVA13"/>
      <c r="UVB13"/>
      <c r="UVC13"/>
      <c r="UVD13"/>
      <c r="UVE13"/>
      <c r="UVF13"/>
      <c r="UVG13"/>
      <c r="UVH13"/>
      <c r="UVI13"/>
      <c r="UVJ13"/>
      <c r="UVK13"/>
      <c r="UVL13"/>
      <c r="UVM13"/>
      <c r="UVN13"/>
      <c r="UVO13"/>
      <c r="UVP13"/>
      <c r="UVQ13"/>
      <c r="UVR13"/>
      <c r="UVS13"/>
      <c r="UVT13"/>
      <c r="UVU13"/>
      <c r="UVV13"/>
      <c r="UVW13"/>
      <c r="UVX13"/>
      <c r="UVY13"/>
      <c r="UVZ13"/>
      <c r="UWA13"/>
      <c r="UWB13"/>
      <c r="UWC13"/>
      <c r="UWD13"/>
      <c r="UWE13"/>
      <c r="UWF13"/>
      <c r="UWG13"/>
      <c r="UWH13"/>
      <c r="UWI13"/>
      <c r="UWJ13"/>
      <c r="UWK13"/>
      <c r="UWL13"/>
      <c r="UWM13"/>
      <c r="UWN13"/>
      <c r="UWO13"/>
      <c r="UWP13"/>
      <c r="UWQ13"/>
      <c r="UWR13"/>
      <c r="UWS13"/>
      <c r="UWT13"/>
      <c r="UWU13"/>
      <c r="UWV13"/>
      <c r="UWW13"/>
      <c r="UWX13"/>
      <c r="UWY13"/>
      <c r="UWZ13"/>
      <c r="UXA13"/>
      <c r="UXB13"/>
      <c r="UXC13"/>
      <c r="UXD13"/>
      <c r="UXE13"/>
      <c r="UXF13"/>
      <c r="UXG13"/>
      <c r="UXH13"/>
      <c r="UXI13"/>
      <c r="UXJ13"/>
      <c r="UXK13"/>
      <c r="UXL13"/>
      <c r="UXM13"/>
      <c r="UXN13"/>
      <c r="UXO13"/>
      <c r="UXP13"/>
      <c r="UXQ13"/>
      <c r="UXR13"/>
      <c r="UXS13"/>
      <c r="UXT13"/>
      <c r="UXU13"/>
      <c r="UXV13"/>
      <c r="UXW13"/>
      <c r="UXX13"/>
      <c r="UXY13"/>
      <c r="UXZ13"/>
      <c r="UYA13"/>
      <c r="UYB13"/>
      <c r="UYC13"/>
      <c r="UYD13"/>
      <c r="UYE13"/>
      <c r="UYF13"/>
      <c r="UYG13"/>
      <c r="UYH13"/>
      <c r="UYI13"/>
      <c r="UYJ13"/>
      <c r="UYK13"/>
      <c r="UYL13"/>
      <c r="UYM13"/>
      <c r="UYN13"/>
      <c r="UYO13"/>
      <c r="UYP13"/>
      <c r="UYQ13"/>
      <c r="UYR13"/>
      <c r="UYS13"/>
      <c r="UYT13"/>
      <c r="UYU13"/>
      <c r="UYV13"/>
      <c r="UYW13"/>
      <c r="UYX13"/>
      <c r="UYY13"/>
      <c r="UYZ13"/>
      <c r="UZA13"/>
      <c r="UZB13"/>
      <c r="UZC13"/>
      <c r="UZD13"/>
      <c r="UZE13"/>
      <c r="UZF13"/>
      <c r="UZG13"/>
      <c r="UZH13"/>
      <c r="UZI13"/>
      <c r="UZJ13"/>
      <c r="UZK13"/>
      <c r="UZL13"/>
      <c r="UZM13"/>
      <c r="UZN13"/>
      <c r="UZO13"/>
      <c r="UZP13"/>
      <c r="UZQ13"/>
      <c r="UZR13"/>
      <c r="UZS13"/>
      <c r="UZT13"/>
      <c r="UZU13"/>
      <c r="UZV13"/>
      <c r="UZW13"/>
      <c r="UZX13"/>
      <c r="UZY13"/>
      <c r="UZZ13"/>
      <c r="VAA13"/>
      <c r="VAB13"/>
      <c r="VAC13"/>
      <c r="VAD13"/>
      <c r="VAE13"/>
      <c r="VAF13"/>
      <c r="VAG13"/>
      <c r="VAH13"/>
      <c r="VAI13"/>
      <c r="VAJ13"/>
      <c r="VAK13"/>
      <c r="VAL13"/>
      <c r="VAM13"/>
      <c r="VAN13"/>
      <c r="VAO13"/>
      <c r="VAP13"/>
      <c r="VAQ13"/>
      <c r="VAR13"/>
      <c r="VAS13"/>
      <c r="VAT13"/>
      <c r="VAU13"/>
      <c r="VAV13"/>
      <c r="VAW13"/>
      <c r="VAX13"/>
      <c r="VAY13"/>
      <c r="VAZ13"/>
      <c r="VBA13"/>
      <c r="VBB13"/>
      <c r="VBC13"/>
      <c r="VBD13"/>
      <c r="VBE13"/>
      <c r="VBF13"/>
      <c r="VBG13"/>
      <c r="VBH13"/>
      <c r="VBI13"/>
      <c r="VBJ13"/>
      <c r="VBK13"/>
      <c r="VBL13"/>
      <c r="VBM13"/>
      <c r="VBN13"/>
      <c r="VBO13"/>
      <c r="VBP13"/>
      <c r="VBQ13"/>
      <c r="VBR13"/>
      <c r="VBS13"/>
      <c r="VBT13"/>
      <c r="VBU13"/>
      <c r="VBV13"/>
      <c r="VBW13"/>
      <c r="VBX13"/>
      <c r="VBY13"/>
      <c r="VBZ13"/>
      <c r="VCA13"/>
      <c r="VCB13"/>
      <c r="VCC13"/>
      <c r="VCD13"/>
      <c r="VCE13"/>
      <c r="VCF13"/>
      <c r="VCG13"/>
      <c r="VCH13"/>
      <c r="VCI13"/>
      <c r="VCJ13"/>
      <c r="VCK13"/>
      <c r="VCL13"/>
      <c r="VCM13"/>
      <c r="VCN13"/>
      <c r="VCO13"/>
      <c r="VCP13"/>
      <c r="VCQ13"/>
      <c r="VCR13"/>
      <c r="VCS13"/>
      <c r="VCT13"/>
      <c r="VCU13"/>
      <c r="VCV13"/>
      <c r="VCW13"/>
      <c r="VCX13"/>
      <c r="VCY13"/>
      <c r="VCZ13"/>
      <c r="VDA13"/>
      <c r="VDB13"/>
      <c r="VDC13"/>
      <c r="VDD13"/>
      <c r="VDE13"/>
      <c r="VDF13"/>
      <c r="VDG13"/>
      <c r="VDH13"/>
      <c r="VDI13"/>
      <c r="VDJ13"/>
      <c r="VDK13"/>
      <c r="VDL13"/>
      <c r="VDM13"/>
      <c r="VDN13"/>
      <c r="VDO13"/>
      <c r="VDP13"/>
      <c r="VDQ13"/>
      <c r="VDR13"/>
      <c r="VDS13"/>
      <c r="VDT13"/>
      <c r="VDU13"/>
      <c r="VDV13"/>
      <c r="VDW13"/>
      <c r="VDX13"/>
      <c r="VDY13"/>
      <c r="VDZ13"/>
      <c r="VEA13"/>
      <c r="VEB13"/>
      <c r="VEC13"/>
      <c r="VED13"/>
      <c r="VEE13"/>
      <c r="VEF13"/>
      <c r="VEG13"/>
      <c r="VEH13"/>
      <c r="VEI13"/>
      <c r="VEJ13"/>
      <c r="VEK13"/>
      <c r="VEL13"/>
      <c r="VEM13"/>
      <c r="VEN13"/>
      <c r="VEO13"/>
      <c r="VEP13"/>
      <c r="VEQ13"/>
      <c r="VER13"/>
      <c r="VES13"/>
      <c r="VET13"/>
      <c r="VEU13"/>
      <c r="VEV13"/>
      <c r="VEW13"/>
      <c r="VEX13"/>
      <c r="VEY13"/>
      <c r="VEZ13"/>
      <c r="VFA13"/>
      <c r="VFB13"/>
      <c r="VFC13"/>
      <c r="VFD13"/>
      <c r="VFE13"/>
      <c r="VFF13"/>
      <c r="VFG13"/>
      <c r="VFH13"/>
      <c r="VFI13"/>
      <c r="VFJ13"/>
      <c r="VFK13"/>
      <c r="VFL13"/>
      <c r="VFM13"/>
      <c r="VFN13"/>
      <c r="VFO13"/>
      <c r="VFP13"/>
      <c r="VFQ13"/>
      <c r="VFR13"/>
      <c r="VFS13"/>
      <c r="VFT13"/>
      <c r="VFU13"/>
      <c r="VFV13"/>
      <c r="VFW13"/>
      <c r="VFX13"/>
      <c r="VFY13"/>
      <c r="VFZ13"/>
      <c r="VGA13"/>
      <c r="VGB13"/>
      <c r="VGC13"/>
      <c r="VGD13"/>
      <c r="VGE13"/>
      <c r="VGF13"/>
      <c r="VGG13"/>
      <c r="VGH13"/>
      <c r="VGI13"/>
      <c r="VGJ13"/>
      <c r="VGK13"/>
      <c r="VGL13"/>
      <c r="VGM13"/>
      <c r="VGN13"/>
      <c r="VGO13"/>
      <c r="VGP13"/>
      <c r="VGQ13"/>
      <c r="VGR13"/>
      <c r="VGS13"/>
      <c r="VGT13"/>
      <c r="VGU13"/>
      <c r="VGV13"/>
      <c r="VGW13"/>
      <c r="VGX13"/>
      <c r="VGY13"/>
      <c r="VGZ13"/>
      <c r="VHA13"/>
      <c r="VHB13"/>
      <c r="VHC13"/>
      <c r="VHD13"/>
      <c r="VHE13"/>
      <c r="VHF13"/>
      <c r="VHG13"/>
      <c r="VHH13"/>
      <c r="VHI13"/>
      <c r="VHJ13"/>
      <c r="VHK13"/>
      <c r="VHL13"/>
      <c r="VHM13"/>
      <c r="VHN13"/>
      <c r="VHO13"/>
      <c r="VHP13"/>
      <c r="VHQ13"/>
      <c r="VHR13"/>
      <c r="VHS13"/>
      <c r="VHT13"/>
      <c r="VHU13"/>
      <c r="VHV13"/>
      <c r="VHW13"/>
      <c r="VHX13"/>
      <c r="VHY13"/>
      <c r="VHZ13"/>
      <c r="VIA13"/>
      <c r="VIB13"/>
      <c r="VIC13"/>
      <c r="VID13"/>
      <c r="VIE13"/>
      <c r="VIF13"/>
      <c r="VIG13"/>
      <c r="VIH13"/>
      <c r="VII13"/>
      <c r="VIJ13"/>
      <c r="VIK13"/>
      <c r="VIL13"/>
      <c r="VIM13"/>
      <c r="VIN13"/>
      <c r="VIO13"/>
      <c r="VIP13"/>
      <c r="VIQ13"/>
      <c r="VIR13"/>
      <c r="VIS13"/>
      <c r="VIT13"/>
      <c r="VIU13"/>
      <c r="VIV13"/>
      <c r="VIW13"/>
      <c r="VIX13"/>
      <c r="VIY13"/>
      <c r="VIZ13"/>
      <c r="VJA13"/>
      <c r="VJB13"/>
      <c r="VJC13"/>
      <c r="VJD13"/>
      <c r="VJE13"/>
      <c r="VJF13"/>
      <c r="VJG13"/>
      <c r="VJH13"/>
      <c r="VJI13"/>
      <c r="VJJ13"/>
      <c r="VJK13"/>
      <c r="VJL13"/>
      <c r="VJM13"/>
      <c r="VJN13"/>
      <c r="VJO13"/>
      <c r="VJP13"/>
      <c r="VJQ13"/>
      <c r="VJR13"/>
      <c r="VJS13"/>
      <c r="VJT13"/>
      <c r="VJU13"/>
      <c r="VJV13"/>
      <c r="VJW13"/>
      <c r="VJX13"/>
      <c r="VJY13"/>
      <c r="VJZ13"/>
      <c r="VKA13"/>
      <c r="VKB13"/>
      <c r="VKC13"/>
      <c r="VKD13"/>
      <c r="VKE13"/>
      <c r="VKF13"/>
      <c r="VKG13"/>
      <c r="VKH13"/>
      <c r="VKI13"/>
      <c r="VKJ13"/>
      <c r="VKK13"/>
      <c r="VKL13"/>
      <c r="VKM13"/>
      <c r="VKN13"/>
      <c r="VKO13"/>
      <c r="VKP13"/>
      <c r="VKQ13"/>
      <c r="VKR13"/>
      <c r="VKS13"/>
      <c r="VKT13"/>
      <c r="VKU13"/>
      <c r="VKV13"/>
      <c r="VKW13"/>
      <c r="VKX13"/>
      <c r="VKY13"/>
      <c r="VKZ13"/>
      <c r="VLA13"/>
      <c r="VLB13"/>
      <c r="VLC13"/>
      <c r="VLD13"/>
      <c r="VLE13"/>
      <c r="VLF13"/>
      <c r="VLG13"/>
      <c r="VLH13"/>
      <c r="VLI13"/>
      <c r="VLJ13"/>
      <c r="VLK13"/>
      <c r="VLL13"/>
      <c r="VLM13"/>
      <c r="VLN13"/>
      <c r="VLO13"/>
      <c r="VLP13"/>
      <c r="VLQ13"/>
      <c r="VLR13"/>
      <c r="VLS13"/>
      <c r="VLT13"/>
      <c r="VLU13"/>
      <c r="VLV13"/>
      <c r="VLW13"/>
      <c r="VLX13"/>
      <c r="VLY13"/>
      <c r="VLZ13"/>
      <c r="VMA13"/>
      <c r="VMB13"/>
      <c r="VMC13"/>
      <c r="VMD13"/>
      <c r="VME13"/>
      <c r="VMF13"/>
      <c r="VMG13"/>
      <c r="VMH13"/>
      <c r="VMI13"/>
      <c r="VMJ13"/>
      <c r="VMK13"/>
      <c r="VML13"/>
      <c r="VMM13"/>
      <c r="VMN13"/>
      <c r="VMO13"/>
      <c r="VMP13"/>
      <c r="VMQ13"/>
      <c r="VMR13"/>
      <c r="VMS13"/>
      <c r="VMT13"/>
      <c r="VMU13"/>
      <c r="VMV13"/>
      <c r="VMW13"/>
      <c r="VMX13"/>
      <c r="VMY13"/>
      <c r="VMZ13"/>
      <c r="VNA13"/>
      <c r="VNB13"/>
      <c r="VNC13"/>
      <c r="VND13"/>
      <c r="VNE13"/>
      <c r="VNF13"/>
      <c r="VNG13"/>
      <c r="VNH13"/>
      <c r="VNI13"/>
      <c r="VNJ13"/>
      <c r="VNK13"/>
      <c r="VNL13"/>
      <c r="VNM13"/>
      <c r="VNN13"/>
      <c r="VNO13"/>
      <c r="VNP13"/>
      <c r="VNQ13"/>
      <c r="VNR13"/>
      <c r="VNS13"/>
      <c r="VNT13"/>
      <c r="VNU13"/>
      <c r="VNV13"/>
      <c r="VNW13"/>
      <c r="VNX13"/>
      <c r="VNY13"/>
      <c r="VNZ13"/>
      <c r="VOA13"/>
      <c r="VOB13"/>
      <c r="VOC13"/>
      <c r="VOD13"/>
      <c r="VOE13"/>
      <c r="VOF13"/>
      <c r="VOG13"/>
      <c r="VOH13"/>
      <c r="VOI13"/>
      <c r="VOJ13"/>
      <c r="VOK13"/>
      <c r="VOL13"/>
      <c r="VOM13"/>
      <c r="VON13"/>
      <c r="VOO13"/>
      <c r="VOP13"/>
      <c r="VOQ13"/>
      <c r="VOR13"/>
      <c r="VOS13"/>
      <c r="VOT13"/>
      <c r="VOU13"/>
      <c r="VOV13"/>
      <c r="VOW13"/>
      <c r="VOX13"/>
      <c r="VOY13"/>
      <c r="VOZ13"/>
      <c r="VPA13"/>
      <c r="VPB13"/>
      <c r="VPC13"/>
      <c r="VPD13"/>
      <c r="VPE13"/>
      <c r="VPF13"/>
      <c r="VPG13"/>
      <c r="VPH13"/>
      <c r="VPI13"/>
      <c r="VPJ13"/>
      <c r="VPK13"/>
      <c r="VPL13"/>
      <c r="VPM13"/>
      <c r="VPN13"/>
      <c r="VPO13"/>
      <c r="VPP13"/>
      <c r="VPQ13"/>
      <c r="VPR13"/>
      <c r="VPS13"/>
      <c r="VPT13"/>
      <c r="VPU13"/>
      <c r="VPV13"/>
      <c r="VPW13"/>
      <c r="VPX13"/>
      <c r="VPY13"/>
      <c r="VPZ13"/>
      <c r="VQA13"/>
      <c r="VQB13"/>
      <c r="VQC13"/>
      <c r="VQD13"/>
      <c r="VQE13"/>
      <c r="VQF13"/>
      <c r="VQG13"/>
      <c r="VQH13"/>
      <c r="VQI13"/>
      <c r="VQJ13"/>
      <c r="VQK13"/>
      <c r="VQL13"/>
      <c r="VQM13"/>
      <c r="VQN13"/>
      <c r="VQO13"/>
      <c r="VQP13"/>
      <c r="VQQ13"/>
      <c r="VQR13"/>
      <c r="VQS13"/>
      <c r="VQT13"/>
      <c r="VQU13"/>
      <c r="VQV13"/>
      <c r="VQW13"/>
      <c r="VQX13"/>
      <c r="VQY13"/>
      <c r="VQZ13"/>
      <c r="VRA13"/>
      <c r="VRB13"/>
      <c r="VRC13"/>
      <c r="VRD13"/>
      <c r="VRE13"/>
      <c r="VRF13"/>
      <c r="VRG13"/>
      <c r="VRH13"/>
      <c r="VRI13"/>
      <c r="VRJ13"/>
      <c r="VRK13"/>
      <c r="VRL13"/>
      <c r="VRM13"/>
      <c r="VRN13"/>
      <c r="VRO13"/>
      <c r="VRP13"/>
      <c r="VRQ13"/>
      <c r="VRR13"/>
      <c r="VRS13"/>
      <c r="VRT13"/>
      <c r="VRU13"/>
      <c r="VRV13"/>
      <c r="VRW13"/>
      <c r="VRX13"/>
      <c r="VRY13"/>
      <c r="VRZ13"/>
      <c r="VSA13"/>
      <c r="VSB13"/>
      <c r="VSC13"/>
      <c r="VSD13"/>
      <c r="VSE13"/>
      <c r="VSF13"/>
      <c r="VSG13"/>
      <c r="VSH13"/>
      <c r="VSI13"/>
      <c r="VSJ13"/>
      <c r="VSK13"/>
      <c r="VSL13"/>
      <c r="VSM13"/>
      <c r="VSN13"/>
      <c r="VSO13"/>
      <c r="VSP13"/>
      <c r="VSQ13"/>
      <c r="VSR13"/>
      <c r="VSS13"/>
      <c r="VST13"/>
      <c r="VSU13"/>
      <c r="VSV13"/>
      <c r="VSW13"/>
      <c r="VSX13"/>
      <c r="VSY13"/>
      <c r="VSZ13"/>
      <c r="VTA13"/>
      <c r="VTB13"/>
      <c r="VTC13"/>
      <c r="VTD13"/>
      <c r="VTE13"/>
      <c r="VTF13"/>
      <c r="VTG13"/>
      <c r="VTH13"/>
      <c r="VTI13"/>
      <c r="VTJ13"/>
      <c r="VTK13"/>
      <c r="VTL13"/>
      <c r="VTM13"/>
      <c r="VTN13"/>
      <c r="VTO13"/>
      <c r="VTP13"/>
      <c r="VTQ13"/>
      <c r="VTR13"/>
      <c r="VTS13"/>
      <c r="VTT13"/>
      <c r="VTU13"/>
      <c r="VTV13"/>
      <c r="VTW13"/>
      <c r="VTX13"/>
      <c r="VTY13"/>
      <c r="VTZ13"/>
      <c r="VUA13"/>
      <c r="VUB13"/>
      <c r="VUC13"/>
      <c r="VUD13"/>
      <c r="VUE13"/>
      <c r="VUF13"/>
      <c r="VUG13"/>
      <c r="VUH13"/>
      <c r="VUI13"/>
      <c r="VUJ13"/>
      <c r="VUK13"/>
      <c r="VUL13"/>
      <c r="VUM13"/>
      <c r="VUN13"/>
      <c r="VUO13"/>
      <c r="VUP13"/>
      <c r="VUQ13"/>
      <c r="VUR13"/>
      <c r="VUS13"/>
      <c r="VUT13"/>
      <c r="VUU13"/>
      <c r="VUV13"/>
      <c r="VUW13"/>
      <c r="VUX13"/>
      <c r="VUY13"/>
      <c r="VUZ13"/>
      <c r="VVA13"/>
      <c r="VVB13"/>
      <c r="VVC13"/>
      <c r="VVD13"/>
      <c r="VVE13"/>
      <c r="VVF13"/>
      <c r="VVG13"/>
      <c r="VVH13"/>
      <c r="VVI13"/>
      <c r="VVJ13"/>
      <c r="VVK13"/>
      <c r="VVL13"/>
      <c r="VVM13"/>
      <c r="VVN13"/>
      <c r="VVO13"/>
      <c r="VVP13"/>
      <c r="VVQ13"/>
      <c r="VVR13"/>
      <c r="VVS13"/>
      <c r="VVT13"/>
      <c r="VVU13"/>
      <c r="VVV13"/>
      <c r="VVW13"/>
      <c r="VVX13"/>
      <c r="VVY13"/>
      <c r="VVZ13"/>
      <c r="VWA13"/>
      <c r="VWB13"/>
      <c r="VWC13"/>
      <c r="VWD13"/>
      <c r="VWE13"/>
      <c r="VWF13"/>
      <c r="VWG13"/>
      <c r="VWH13"/>
      <c r="VWI13"/>
      <c r="VWJ13"/>
      <c r="VWK13"/>
      <c r="VWL13"/>
      <c r="VWM13"/>
      <c r="VWN13"/>
      <c r="VWO13"/>
      <c r="VWP13"/>
      <c r="VWQ13"/>
      <c r="VWR13"/>
      <c r="VWS13"/>
      <c r="VWT13"/>
      <c r="VWU13"/>
      <c r="VWV13"/>
      <c r="VWW13"/>
      <c r="VWX13"/>
      <c r="VWY13"/>
      <c r="VWZ13"/>
      <c r="VXA13"/>
      <c r="VXB13"/>
      <c r="VXC13"/>
      <c r="VXD13"/>
      <c r="VXE13"/>
      <c r="VXF13"/>
      <c r="VXG13"/>
      <c r="VXH13"/>
      <c r="VXI13"/>
      <c r="VXJ13"/>
      <c r="VXK13"/>
      <c r="VXL13"/>
      <c r="VXM13"/>
      <c r="VXN13"/>
      <c r="VXO13"/>
      <c r="VXP13"/>
      <c r="VXQ13"/>
      <c r="VXR13"/>
      <c r="VXS13"/>
      <c r="VXT13"/>
      <c r="VXU13"/>
      <c r="VXV13"/>
      <c r="VXW13"/>
      <c r="VXX13"/>
      <c r="VXY13"/>
      <c r="VXZ13"/>
      <c r="VYA13"/>
      <c r="VYB13"/>
      <c r="VYC13"/>
      <c r="VYD13"/>
      <c r="VYE13"/>
      <c r="VYF13"/>
      <c r="VYG13"/>
      <c r="VYH13"/>
      <c r="VYI13"/>
      <c r="VYJ13"/>
      <c r="VYK13"/>
      <c r="VYL13"/>
      <c r="VYM13"/>
      <c r="VYN13"/>
      <c r="VYO13"/>
      <c r="VYP13"/>
      <c r="VYQ13"/>
      <c r="VYR13"/>
      <c r="VYS13"/>
      <c r="VYT13"/>
      <c r="VYU13"/>
      <c r="VYV13"/>
      <c r="VYW13"/>
      <c r="VYX13"/>
      <c r="VYY13"/>
      <c r="VYZ13"/>
      <c r="VZA13"/>
      <c r="VZB13"/>
      <c r="VZC13"/>
      <c r="VZD13"/>
      <c r="VZE13"/>
      <c r="VZF13"/>
      <c r="VZG13"/>
      <c r="VZH13"/>
      <c r="VZI13"/>
      <c r="VZJ13"/>
      <c r="VZK13"/>
      <c r="VZL13"/>
      <c r="VZM13"/>
      <c r="VZN13"/>
      <c r="VZO13"/>
      <c r="VZP13"/>
      <c r="VZQ13"/>
      <c r="VZR13"/>
      <c r="VZS13"/>
      <c r="VZT13"/>
      <c r="VZU13"/>
      <c r="VZV13"/>
      <c r="VZW13"/>
      <c r="VZX13"/>
      <c r="VZY13"/>
      <c r="VZZ13"/>
      <c r="WAA13"/>
      <c r="WAB13"/>
      <c r="WAC13"/>
      <c r="WAD13"/>
      <c r="WAE13"/>
      <c r="WAF13"/>
      <c r="WAG13"/>
      <c r="WAH13"/>
      <c r="WAI13"/>
      <c r="WAJ13"/>
      <c r="WAK13"/>
      <c r="WAL13"/>
      <c r="WAM13"/>
      <c r="WAN13"/>
      <c r="WAO13"/>
      <c r="WAP13"/>
      <c r="WAQ13"/>
      <c r="WAR13"/>
      <c r="WAS13"/>
      <c r="WAT13"/>
      <c r="WAU13"/>
      <c r="WAV13"/>
      <c r="WAW13"/>
      <c r="WAX13"/>
      <c r="WAY13"/>
      <c r="WAZ13"/>
      <c r="WBA13"/>
      <c r="WBB13"/>
      <c r="WBC13"/>
      <c r="WBD13"/>
      <c r="WBE13"/>
      <c r="WBF13"/>
      <c r="WBG13"/>
      <c r="WBH13"/>
      <c r="WBI13"/>
      <c r="WBJ13"/>
      <c r="WBK13"/>
      <c r="WBL13"/>
      <c r="WBM13"/>
      <c r="WBN13"/>
      <c r="WBO13"/>
      <c r="WBP13"/>
      <c r="WBQ13"/>
      <c r="WBR13"/>
      <c r="WBS13"/>
      <c r="WBT13"/>
      <c r="WBU13"/>
      <c r="WBV13"/>
      <c r="WBW13"/>
      <c r="WBX13"/>
      <c r="WBY13"/>
      <c r="WBZ13"/>
      <c r="WCA13"/>
      <c r="WCB13"/>
      <c r="WCC13"/>
      <c r="WCD13"/>
      <c r="WCE13"/>
      <c r="WCF13"/>
      <c r="WCG13"/>
      <c r="WCH13"/>
      <c r="WCI13"/>
      <c r="WCJ13"/>
      <c r="WCK13"/>
      <c r="WCL13"/>
      <c r="WCM13"/>
      <c r="WCN13"/>
      <c r="WCO13"/>
      <c r="WCP13"/>
      <c r="WCQ13"/>
      <c r="WCR13"/>
      <c r="WCS13"/>
      <c r="WCT13"/>
      <c r="WCU13"/>
      <c r="WCV13"/>
      <c r="WCW13"/>
      <c r="WCX13"/>
      <c r="WCY13"/>
      <c r="WCZ13"/>
      <c r="WDA13"/>
      <c r="WDB13"/>
      <c r="WDC13"/>
      <c r="WDD13"/>
      <c r="WDE13"/>
      <c r="WDF13"/>
      <c r="WDG13"/>
      <c r="WDH13"/>
      <c r="WDI13"/>
      <c r="WDJ13"/>
      <c r="WDK13"/>
      <c r="WDL13"/>
      <c r="WDM13"/>
      <c r="WDN13"/>
      <c r="WDO13"/>
      <c r="WDP13"/>
      <c r="WDQ13"/>
      <c r="WDR13"/>
      <c r="WDS13"/>
      <c r="WDT13"/>
      <c r="WDU13"/>
      <c r="WDV13"/>
      <c r="WDW13"/>
      <c r="WDX13"/>
      <c r="WDY13"/>
      <c r="WDZ13"/>
      <c r="WEA13"/>
      <c r="WEB13"/>
      <c r="WEC13"/>
      <c r="WED13"/>
      <c r="WEE13"/>
      <c r="WEF13"/>
      <c r="WEG13"/>
      <c r="WEH13"/>
      <c r="WEI13"/>
      <c r="WEJ13"/>
      <c r="WEK13"/>
      <c r="WEL13"/>
      <c r="WEM13"/>
      <c r="WEN13"/>
      <c r="WEO13"/>
      <c r="WEP13"/>
      <c r="WEQ13"/>
      <c r="WER13"/>
      <c r="WES13"/>
      <c r="WET13"/>
      <c r="WEU13"/>
      <c r="WEV13"/>
      <c r="WEW13"/>
      <c r="WEX13"/>
      <c r="WEY13"/>
      <c r="WEZ13"/>
      <c r="WFA13"/>
      <c r="WFB13"/>
      <c r="WFC13"/>
      <c r="WFD13"/>
      <c r="WFE13"/>
      <c r="WFF13"/>
      <c r="WFG13"/>
      <c r="WFH13"/>
      <c r="WFI13"/>
      <c r="WFJ13"/>
      <c r="WFK13"/>
      <c r="WFL13"/>
      <c r="WFM13"/>
      <c r="WFN13"/>
      <c r="WFO13"/>
      <c r="WFP13"/>
      <c r="WFQ13"/>
      <c r="WFR13"/>
      <c r="WFS13"/>
      <c r="WFT13"/>
      <c r="WFU13"/>
      <c r="WFV13"/>
      <c r="WFW13"/>
      <c r="WFX13"/>
      <c r="WFY13"/>
      <c r="WFZ13"/>
      <c r="WGA13"/>
      <c r="WGB13"/>
      <c r="WGC13"/>
      <c r="WGD13"/>
      <c r="WGE13"/>
      <c r="WGF13"/>
      <c r="WGG13"/>
      <c r="WGH13"/>
      <c r="WGI13"/>
      <c r="WGJ13"/>
      <c r="WGK13"/>
      <c r="WGL13"/>
      <c r="WGM13"/>
      <c r="WGN13"/>
      <c r="WGO13"/>
      <c r="WGP13"/>
      <c r="WGQ13"/>
      <c r="WGR13"/>
      <c r="WGS13"/>
      <c r="WGT13"/>
      <c r="WGU13"/>
      <c r="WGV13"/>
      <c r="WGW13"/>
      <c r="WGX13"/>
      <c r="WGY13"/>
      <c r="WGZ13"/>
      <c r="WHA13"/>
      <c r="WHB13"/>
      <c r="WHC13"/>
      <c r="WHD13"/>
      <c r="WHE13"/>
      <c r="WHF13"/>
      <c r="WHG13"/>
      <c r="WHH13"/>
      <c r="WHI13"/>
      <c r="WHJ13"/>
      <c r="WHK13"/>
      <c r="WHL13"/>
      <c r="WHM13"/>
      <c r="WHN13"/>
      <c r="WHO13"/>
      <c r="WHP13"/>
      <c r="WHQ13"/>
      <c r="WHR13"/>
      <c r="WHS13"/>
      <c r="WHT13"/>
      <c r="WHU13"/>
      <c r="WHV13"/>
      <c r="WHW13"/>
      <c r="WHX13"/>
      <c r="WHY13"/>
      <c r="WHZ13"/>
      <c r="WIA13"/>
      <c r="WIB13"/>
      <c r="WIC13"/>
      <c r="WID13"/>
      <c r="WIE13"/>
      <c r="WIF13"/>
      <c r="WIG13"/>
      <c r="WIH13"/>
      <c r="WII13"/>
      <c r="WIJ13"/>
      <c r="WIK13"/>
      <c r="WIL13"/>
      <c r="WIM13"/>
      <c r="WIN13"/>
      <c r="WIO13"/>
      <c r="WIP13"/>
      <c r="WIQ13"/>
      <c r="WIR13"/>
      <c r="WIS13"/>
      <c r="WIT13"/>
      <c r="WIU13"/>
      <c r="WIV13"/>
      <c r="WIW13"/>
      <c r="WIX13"/>
      <c r="WIY13"/>
      <c r="WIZ13"/>
      <c r="WJA13"/>
      <c r="WJB13"/>
      <c r="WJC13"/>
      <c r="WJD13"/>
      <c r="WJE13"/>
      <c r="WJF13"/>
      <c r="WJG13"/>
      <c r="WJH13"/>
      <c r="WJI13"/>
      <c r="WJJ13"/>
      <c r="WJK13"/>
      <c r="WJL13"/>
      <c r="WJM13"/>
      <c r="WJN13"/>
      <c r="WJO13"/>
      <c r="WJP13"/>
      <c r="WJQ13"/>
      <c r="WJR13"/>
      <c r="WJS13"/>
      <c r="WJT13"/>
      <c r="WJU13"/>
      <c r="WJV13"/>
      <c r="WJW13"/>
      <c r="WJX13"/>
      <c r="WJY13"/>
      <c r="WJZ13"/>
      <c r="WKA13"/>
      <c r="WKB13"/>
      <c r="WKC13"/>
      <c r="WKD13"/>
      <c r="WKE13"/>
      <c r="WKF13"/>
      <c r="WKG13"/>
      <c r="WKH13"/>
      <c r="WKI13"/>
      <c r="WKJ13"/>
      <c r="WKK13"/>
      <c r="WKL13"/>
      <c r="WKM13"/>
      <c r="WKN13"/>
      <c r="WKO13"/>
      <c r="WKP13"/>
      <c r="WKQ13"/>
      <c r="WKR13"/>
      <c r="WKS13"/>
      <c r="WKT13"/>
      <c r="WKU13"/>
      <c r="WKV13"/>
      <c r="WKW13"/>
      <c r="WKX13"/>
      <c r="WKY13"/>
      <c r="WKZ13"/>
      <c r="WLA13"/>
      <c r="WLB13"/>
      <c r="WLC13"/>
      <c r="WLD13"/>
      <c r="WLE13"/>
      <c r="WLF13"/>
      <c r="WLG13"/>
      <c r="WLH13"/>
      <c r="WLI13"/>
      <c r="WLJ13"/>
      <c r="WLK13"/>
      <c r="WLL13"/>
      <c r="WLM13"/>
      <c r="WLN13"/>
      <c r="WLO13"/>
      <c r="WLP13"/>
      <c r="WLQ13"/>
      <c r="WLR13"/>
      <c r="WLS13"/>
      <c r="WLT13"/>
      <c r="WLU13"/>
      <c r="WLV13"/>
      <c r="WLW13"/>
      <c r="WLX13"/>
      <c r="WLY13"/>
      <c r="WLZ13"/>
      <c r="WMA13"/>
      <c r="WMB13"/>
      <c r="WMC13"/>
      <c r="WMD13"/>
      <c r="WME13"/>
      <c r="WMF13"/>
      <c r="WMG13"/>
      <c r="WMH13"/>
      <c r="WMI13"/>
      <c r="WMJ13"/>
      <c r="WMK13"/>
      <c r="WML13"/>
      <c r="WMM13"/>
      <c r="WMN13"/>
      <c r="WMO13"/>
      <c r="WMP13"/>
      <c r="WMQ13"/>
      <c r="WMR13"/>
      <c r="WMS13"/>
      <c r="WMT13"/>
      <c r="WMU13"/>
      <c r="WMV13"/>
      <c r="WMW13"/>
      <c r="WMX13"/>
      <c r="WMY13"/>
      <c r="WMZ13"/>
      <c r="WNA13"/>
      <c r="WNB13"/>
      <c r="WNC13"/>
      <c r="WND13"/>
      <c r="WNE13"/>
      <c r="WNF13"/>
      <c r="WNG13"/>
      <c r="WNH13"/>
      <c r="WNI13"/>
      <c r="WNJ13"/>
      <c r="WNK13"/>
      <c r="WNL13"/>
      <c r="WNM13"/>
      <c r="WNN13"/>
      <c r="WNO13"/>
      <c r="WNP13"/>
      <c r="WNQ13"/>
      <c r="WNR13"/>
      <c r="WNS13"/>
      <c r="WNT13"/>
      <c r="WNU13"/>
      <c r="WNV13"/>
      <c r="WNW13"/>
      <c r="WNX13"/>
      <c r="WNY13"/>
      <c r="WNZ13"/>
      <c r="WOA13"/>
      <c r="WOB13"/>
      <c r="WOC13"/>
      <c r="WOD13"/>
      <c r="WOE13"/>
      <c r="WOF13"/>
      <c r="WOG13"/>
      <c r="WOH13"/>
      <c r="WOI13"/>
      <c r="WOJ13"/>
      <c r="WOK13"/>
      <c r="WOL13"/>
      <c r="WOM13"/>
      <c r="WON13"/>
      <c r="WOO13"/>
      <c r="WOP13"/>
      <c r="WOQ13"/>
      <c r="WOR13"/>
      <c r="WOS13"/>
      <c r="WOT13"/>
      <c r="WOU13"/>
      <c r="WOV13"/>
      <c r="WOW13"/>
      <c r="WOX13"/>
      <c r="WOY13"/>
      <c r="WOZ13"/>
      <c r="WPA13"/>
      <c r="WPB13"/>
      <c r="WPC13"/>
      <c r="WPD13"/>
      <c r="WPE13"/>
      <c r="WPF13"/>
      <c r="WPG13"/>
      <c r="WPH13"/>
      <c r="WPI13"/>
      <c r="WPJ13"/>
      <c r="WPK13"/>
      <c r="WPL13"/>
      <c r="WPM13"/>
      <c r="WPN13"/>
      <c r="WPO13"/>
      <c r="WPP13"/>
      <c r="WPQ13"/>
      <c r="WPR13"/>
      <c r="WPS13"/>
      <c r="WPT13"/>
      <c r="WPU13"/>
      <c r="WPV13"/>
      <c r="WPW13"/>
      <c r="WPX13"/>
      <c r="WPY13"/>
      <c r="WPZ13"/>
      <c r="WQA13"/>
      <c r="WQB13"/>
      <c r="WQC13"/>
      <c r="WQD13"/>
      <c r="WQE13"/>
      <c r="WQF13"/>
      <c r="WQG13"/>
      <c r="WQH13"/>
      <c r="WQI13"/>
      <c r="WQJ13"/>
      <c r="WQK13"/>
      <c r="WQL13"/>
      <c r="WQM13"/>
      <c r="WQN13"/>
      <c r="WQO13"/>
      <c r="WQP13"/>
      <c r="WQQ13"/>
      <c r="WQR13"/>
      <c r="WQS13"/>
      <c r="WQT13"/>
      <c r="WQU13"/>
      <c r="WQV13"/>
      <c r="WQW13"/>
      <c r="WQX13"/>
      <c r="WQY13"/>
      <c r="WQZ13"/>
      <c r="WRA13"/>
      <c r="WRB13"/>
      <c r="WRC13"/>
      <c r="WRD13"/>
      <c r="WRE13"/>
      <c r="WRF13"/>
      <c r="WRG13"/>
      <c r="WRH13"/>
      <c r="WRI13"/>
      <c r="WRJ13"/>
      <c r="WRK13"/>
      <c r="WRL13"/>
      <c r="WRM13"/>
      <c r="WRN13"/>
      <c r="WRO13"/>
      <c r="WRP13"/>
      <c r="WRQ13"/>
      <c r="WRR13"/>
      <c r="WRS13"/>
      <c r="WRT13"/>
      <c r="WRU13"/>
      <c r="WRV13"/>
      <c r="WRW13"/>
      <c r="WRX13"/>
      <c r="WRY13"/>
      <c r="WRZ13"/>
      <c r="WSA13"/>
      <c r="WSB13"/>
      <c r="WSC13"/>
      <c r="WSD13"/>
      <c r="WSE13"/>
      <c r="WSF13"/>
      <c r="WSG13"/>
      <c r="WSH13"/>
      <c r="WSI13"/>
      <c r="WSJ13"/>
      <c r="WSK13"/>
      <c r="WSL13"/>
      <c r="WSM13"/>
      <c r="WSN13"/>
      <c r="WSO13"/>
      <c r="WSP13"/>
      <c r="WSQ13"/>
      <c r="WSR13"/>
      <c r="WSS13"/>
      <c r="WST13"/>
      <c r="WSU13"/>
      <c r="WSV13"/>
      <c r="WSW13"/>
      <c r="WSX13"/>
      <c r="WSY13"/>
      <c r="WSZ13"/>
      <c r="WTA13"/>
      <c r="WTB13"/>
      <c r="WTC13"/>
      <c r="WTD13"/>
      <c r="WTE13"/>
      <c r="WTF13"/>
      <c r="WTG13"/>
      <c r="WTH13"/>
      <c r="WTI13"/>
      <c r="WTJ13"/>
      <c r="WTK13"/>
      <c r="WTL13"/>
      <c r="WTM13"/>
      <c r="WTN13"/>
      <c r="WTO13"/>
      <c r="WTP13"/>
      <c r="WTQ13"/>
      <c r="WTR13"/>
      <c r="WTS13"/>
      <c r="WTT13"/>
      <c r="WTU13"/>
      <c r="WTV13"/>
      <c r="WTW13"/>
      <c r="WTX13"/>
      <c r="WTY13"/>
      <c r="WTZ13"/>
      <c r="WUA13"/>
      <c r="WUB13"/>
      <c r="WUC13"/>
      <c r="WUD13"/>
      <c r="WUE13"/>
      <c r="WUF13"/>
      <c r="WUG13"/>
      <c r="WUH13"/>
      <c r="WUI13"/>
      <c r="WUJ13"/>
      <c r="WUK13"/>
      <c r="WUL13"/>
      <c r="WUM13"/>
      <c r="WUN13"/>
      <c r="WUO13"/>
      <c r="WUP13"/>
      <c r="WUQ13"/>
      <c r="WUR13"/>
      <c r="WUS13"/>
      <c r="WUT13"/>
      <c r="WUU13"/>
      <c r="WUV13"/>
      <c r="WUW13"/>
      <c r="WUX13"/>
      <c r="WUY13"/>
      <c r="WUZ13"/>
      <c r="WVA13"/>
      <c r="WVB13"/>
      <c r="WVC13"/>
      <c r="WVD13"/>
      <c r="WVE13"/>
      <c r="WVF13"/>
      <c r="WVG13"/>
      <c r="WVH13"/>
      <c r="WVI13"/>
      <c r="WVJ13"/>
      <c r="WVK13"/>
      <c r="WVL13"/>
      <c r="WVM13"/>
      <c r="WVN13"/>
      <c r="WVO13"/>
      <c r="WVP13"/>
      <c r="WVQ13"/>
      <c r="WVR13"/>
      <c r="WVS13"/>
      <c r="WVT13"/>
      <c r="WVU13"/>
      <c r="WVV13"/>
      <c r="WVW13"/>
      <c r="WVX13"/>
      <c r="WVY13"/>
      <c r="WVZ13"/>
      <c r="WWA13"/>
      <c r="WWB13"/>
      <c r="WWC13"/>
      <c r="WWD13"/>
      <c r="WWE13"/>
      <c r="WWF13"/>
      <c r="WWG13"/>
      <c r="WWH13"/>
      <c r="WWI13"/>
      <c r="WWJ13"/>
      <c r="WWK13"/>
      <c r="WWL13"/>
      <c r="WWM13"/>
      <c r="WWN13"/>
      <c r="WWO13"/>
      <c r="WWP13"/>
      <c r="WWQ13"/>
      <c r="WWR13"/>
      <c r="WWS13"/>
      <c r="WWT13"/>
      <c r="WWU13"/>
      <c r="WWV13"/>
      <c r="WWW13"/>
      <c r="WWX13"/>
      <c r="WWY13"/>
      <c r="WWZ13"/>
      <c r="WXA13"/>
      <c r="WXB13"/>
      <c r="WXC13"/>
      <c r="WXD13"/>
      <c r="WXE13"/>
      <c r="WXF13"/>
      <c r="WXG13"/>
      <c r="WXH13"/>
      <c r="WXI13"/>
      <c r="WXJ13"/>
      <c r="WXK13"/>
      <c r="WXL13"/>
      <c r="WXM13"/>
      <c r="WXN13"/>
      <c r="WXO13"/>
      <c r="WXP13"/>
      <c r="WXQ13"/>
      <c r="WXR13"/>
      <c r="WXS13"/>
      <c r="WXT13"/>
      <c r="WXU13"/>
      <c r="WXV13"/>
      <c r="WXW13"/>
      <c r="WXX13"/>
      <c r="WXY13"/>
      <c r="WXZ13"/>
      <c r="WYA13"/>
      <c r="WYB13"/>
      <c r="WYC13"/>
      <c r="WYD13"/>
      <c r="WYE13"/>
      <c r="WYF13"/>
      <c r="WYG13"/>
      <c r="WYH13"/>
      <c r="WYI13"/>
      <c r="WYJ13"/>
      <c r="WYK13"/>
      <c r="WYL13"/>
      <c r="WYM13"/>
      <c r="WYN13"/>
      <c r="WYO13"/>
      <c r="WYP13"/>
      <c r="WYQ13"/>
      <c r="WYR13"/>
      <c r="WYS13"/>
      <c r="WYT13"/>
      <c r="WYU13"/>
      <c r="WYV13"/>
      <c r="WYW13"/>
      <c r="WYX13"/>
      <c r="WYY13"/>
      <c r="WYZ13"/>
      <c r="WZA13"/>
      <c r="WZB13"/>
      <c r="WZC13"/>
      <c r="WZD13"/>
      <c r="WZE13"/>
      <c r="WZF13"/>
      <c r="WZG13"/>
      <c r="WZH13"/>
      <c r="WZI13"/>
      <c r="WZJ13"/>
      <c r="WZK13"/>
      <c r="WZL13"/>
      <c r="WZM13"/>
      <c r="WZN13"/>
      <c r="WZO13"/>
      <c r="WZP13"/>
      <c r="WZQ13"/>
      <c r="WZR13"/>
      <c r="WZS13"/>
      <c r="WZT13"/>
      <c r="WZU13"/>
      <c r="WZV13"/>
      <c r="WZW13"/>
      <c r="WZX13"/>
      <c r="WZY13"/>
      <c r="WZZ13"/>
      <c r="XAA13"/>
      <c r="XAB13"/>
      <c r="XAC13"/>
      <c r="XAD13"/>
      <c r="XAE13"/>
      <c r="XAF13"/>
      <c r="XAG13"/>
      <c r="XAH13"/>
      <c r="XAI13"/>
      <c r="XAJ13"/>
      <c r="XAK13"/>
      <c r="XAL13"/>
      <c r="XAM13"/>
      <c r="XAN13"/>
      <c r="XAO13"/>
      <c r="XAP13"/>
      <c r="XAQ13"/>
      <c r="XAR13"/>
      <c r="XAS13"/>
      <c r="XAT13"/>
      <c r="XAU13"/>
      <c r="XAV13"/>
      <c r="XAW13"/>
      <c r="XAX13"/>
      <c r="XAY13"/>
      <c r="XAZ13"/>
      <c r="XBA13"/>
      <c r="XBB13"/>
      <c r="XBC13"/>
      <c r="XBD13"/>
      <c r="XBE13"/>
      <c r="XBF13"/>
      <c r="XBG13"/>
      <c r="XBH13"/>
      <c r="XBI13"/>
      <c r="XBJ13"/>
      <c r="XBK13"/>
      <c r="XBL13"/>
      <c r="XBM13"/>
      <c r="XBN13"/>
      <c r="XBO13"/>
      <c r="XBP13"/>
      <c r="XBQ13"/>
      <c r="XBR13"/>
      <c r="XBS13"/>
      <c r="XBT13"/>
      <c r="XBU13"/>
      <c r="XBV13"/>
      <c r="XBW13"/>
      <c r="XBX13"/>
      <c r="XBY13"/>
      <c r="XBZ13"/>
      <c r="XCA13"/>
      <c r="XCB13"/>
      <c r="XCC13"/>
      <c r="XCD13"/>
      <c r="XCE13"/>
      <c r="XCF13"/>
      <c r="XCG13"/>
      <c r="XCH13"/>
      <c r="XCI13"/>
      <c r="XCJ13"/>
      <c r="XCK13"/>
      <c r="XCL13"/>
      <c r="XCM13"/>
      <c r="XCN13"/>
      <c r="XCO13"/>
      <c r="XCP13"/>
      <c r="XCQ13"/>
      <c r="XCR13"/>
      <c r="XCS13"/>
      <c r="XCT13"/>
      <c r="XCU13"/>
      <c r="XCV13"/>
      <c r="XCW13"/>
      <c r="XCX13"/>
      <c r="XCY13"/>
      <c r="XCZ13"/>
      <c r="XDA13"/>
      <c r="XDB13"/>
      <c r="XDC13"/>
      <c r="XDD13"/>
      <c r="XDE13"/>
      <c r="XDF13"/>
      <c r="XDG13"/>
      <c r="XDH13"/>
      <c r="XDI13"/>
      <c r="XDJ13"/>
      <c r="XDK13"/>
      <c r="XDL13"/>
      <c r="XDM13"/>
      <c r="XDN13"/>
      <c r="XDO13"/>
      <c r="XDP13"/>
      <c r="XDQ13"/>
      <c r="XDR13"/>
      <c r="XDS13"/>
      <c r="XDT13"/>
      <c r="XDU13"/>
      <c r="XDV13"/>
      <c r="XDW13"/>
      <c r="XDX13"/>
      <c r="XDY13"/>
      <c r="XDZ13"/>
      <c r="XEA13"/>
      <c r="XEB13"/>
      <c r="XEC13"/>
      <c r="XED13"/>
      <c r="XEE13"/>
      <c r="XEF13"/>
      <c r="XEG13"/>
      <c r="XEH13"/>
      <c r="XEI13"/>
      <c r="XEJ13"/>
      <c r="XEK13"/>
      <c r="XEL13"/>
      <c r="XEM13"/>
      <c r="XEN13"/>
      <c r="XEO13"/>
      <c r="XEP13"/>
      <c r="XEQ13"/>
      <c r="XER13"/>
      <c r="XES13"/>
      <c r="XET13"/>
      <c r="XEU13"/>
      <c r="XEV13"/>
      <c r="XEW13"/>
      <c r="XEX13"/>
      <c r="XEY13"/>
      <c r="XEZ13"/>
      <c r="XFA13"/>
    </row>
    <row r="14" spans="1:16381" s="7" customFormat="1" ht="51">
      <c r="B14" s="11" t="s">
        <v>80</v>
      </c>
      <c r="C14" s="4" t="s">
        <v>25</v>
      </c>
      <c r="D14" s="4" t="s">
        <v>81</v>
      </c>
      <c r="E14" s="4" t="s">
        <v>27</v>
      </c>
      <c r="F14" s="21">
        <v>2800</v>
      </c>
      <c r="G14" s="21"/>
      <c r="H14" s="36">
        <v>8.6</v>
      </c>
      <c r="I14" s="36">
        <v>0</v>
      </c>
      <c r="J14" s="36"/>
      <c r="K14" s="21">
        <v>0</v>
      </c>
      <c r="L14" s="22">
        <f t="shared" si="0"/>
        <v>597.27</v>
      </c>
      <c r="M14" s="26">
        <f t="shared" si="1"/>
        <v>4.6879970532589956</v>
      </c>
      <c r="N14" s="4" t="s">
        <v>352</v>
      </c>
      <c r="O14" s="4" t="s">
        <v>194</v>
      </c>
      <c r="P14" s="24"/>
      <c r="Q14" s="118"/>
      <c r="R14" s="4"/>
      <c r="S14" s="4" t="s">
        <v>193</v>
      </c>
    </row>
    <row r="15" spans="1:16381" s="7" customFormat="1" ht="38.25">
      <c r="B15" s="98" t="s">
        <v>108</v>
      </c>
      <c r="C15" s="62" t="s">
        <v>25</v>
      </c>
      <c r="D15" s="62" t="s">
        <v>109</v>
      </c>
      <c r="E15" s="62" t="s">
        <v>27</v>
      </c>
      <c r="F15" s="64"/>
      <c r="G15" s="64"/>
      <c r="H15" s="63"/>
      <c r="I15" s="63"/>
      <c r="J15" s="63"/>
      <c r="K15" s="64"/>
      <c r="L15" s="22"/>
      <c r="M15" s="102" t="s">
        <v>174</v>
      </c>
      <c r="N15" s="120" t="s">
        <v>363</v>
      </c>
      <c r="O15" s="62"/>
      <c r="P15" s="108"/>
      <c r="Q15" s="108"/>
      <c r="R15" s="4"/>
      <c r="S15" s="4"/>
    </row>
    <row r="16" spans="1:16381" s="7" customFormat="1" ht="38.25">
      <c r="B16" s="11" t="s">
        <v>95</v>
      </c>
      <c r="C16" s="4" t="s">
        <v>25</v>
      </c>
      <c r="D16" s="4" t="s">
        <v>400</v>
      </c>
      <c r="E16" s="95"/>
      <c r="F16" s="36">
        <v>200</v>
      </c>
      <c r="G16" s="21"/>
      <c r="H16" s="36"/>
      <c r="I16" s="54">
        <f>(2800*(38.6/1000))*2%</f>
        <v>2.1616000000000004</v>
      </c>
      <c r="J16" s="36"/>
      <c r="K16" s="21"/>
      <c r="L16" s="22">
        <f>J16*38.9*$J$1+I16*25.9*$I$1+H16*277.8*$H$1+K16-G16</f>
        <v>78.379615999999999</v>
      </c>
      <c r="M16" s="26">
        <f t="shared" ref="M16" si="2">F16/L16</f>
        <v>2.5516838459632156</v>
      </c>
      <c r="N16" s="2" t="s">
        <v>364</v>
      </c>
      <c r="O16" s="4" t="s">
        <v>142</v>
      </c>
      <c r="P16" s="108"/>
      <c r="Q16" s="108"/>
      <c r="R16" s="4"/>
      <c r="S16" s="4"/>
    </row>
    <row r="17" spans="2:19" s="7" customFormat="1" ht="25.5">
      <c r="B17" s="11" t="s">
        <v>132</v>
      </c>
      <c r="C17" s="4" t="s">
        <v>133</v>
      </c>
      <c r="D17" s="4" t="s">
        <v>365</v>
      </c>
      <c r="E17" s="4" t="s">
        <v>134</v>
      </c>
      <c r="F17" s="21">
        <v>5000</v>
      </c>
      <c r="G17" s="21"/>
      <c r="H17" s="36"/>
      <c r="I17" s="36"/>
      <c r="J17" s="36"/>
      <c r="K17" s="21"/>
      <c r="L17" s="22">
        <f>J17*38.9*$J$1+I17*25.9*$I$1+H17*277.8*$H$1+K17-G17</f>
        <v>0</v>
      </c>
      <c r="M17" s="26" t="s">
        <v>174</v>
      </c>
      <c r="N17" s="2" t="s">
        <v>135</v>
      </c>
      <c r="O17" s="4"/>
      <c r="P17" s="108"/>
      <c r="Q17" s="108"/>
      <c r="R17" s="4"/>
      <c r="S17" s="4"/>
    </row>
  </sheetData>
  <pageMargins left="0.70866141732283472" right="0.70866141732283472" top="0.74803149606299213" bottom="0.74803149606299213" header="0.31496062992125984" footer="0.31496062992125984"/>
  <pageSetup paperSize="9" scale="36" fitToHeight="3" orientation="landscape" horizontalDpi="300" verticalDpi="300" r:id="rId1"/>
</worksheet>
</file>

<file path=xl/worksheets/sheet6.xml><?xml version="1.0" encoding="utf-8"?>
<worksheet xmlns="http://schemas.openxmlformats.org/spreadsheetml/2006/main" xmlns:r="http://schemas.openxmlformats.org/officeDocument/2006/relationships">
  <sheetPr>
    <pageSetUpPr fitToPage="1"/>
  </sheetPr>
  <dimension ref="B1:S10"/>
  <sheetViews>
    <sheetView topLeftCell="E1" zoomScaleNormal="100" workbookViewId="0">
      <selection activeCell="B1" sqref="B1:M10"/>
    </sheetView>
  </sheetViews>
  <sheetFormatPr defaultRowHeight="15"/>
  <cols>
    <col min="2" max="2" width="22.140625" style="5" bestFit="1" customWidth="1"/>
    <col min="3" max="3" width="19.85546875" style="5" customWidth="1"/>
    <col min="4" max="4" width="48.85546875" style="37" customWidth="1"/>
    <col min="5" max="5" width="15.7109375" style="31" bestFit="1" customWidth="1"/>
    <col min="6" max="6" width="11.5703125" style="32" bestFit="1" customWidth="1"/>
    <col min="7" max="7" width="9.42578125" style="32" customWidth="1"/>
    <col min="8" max="8" width="13.28515625" style="51" customWidth="1"/>
    <col min="9" max="9" width="10.42578125" style="51" bestFit="1" customWidth="1"/>
    <col min="10" max="10" width="10.140625" style="51" bestFit="1" customWidth="1"/>
    <col min="11" max="11" width="11" style="58" customWidth="1"/>
    <col min="12" max="12" width="17" style="33" customWidth="1"/>
    <col min="13" max="13" width="10.7109375" style="16" bestFit="1" customWidth="1"/>
    <col min="14" max="14" width="36.42578125" style="18" customWidth="1"/>
    <col min="15" max="15" width="65.7109375" style="18" customWidth="1"/>
    <col min="16" max="16" width="3.5703125" customWidth="1"/>
    <col min="17" max="17" width="2.5703125" customWidth="1"/>
    <col min="18" max="18" width="49.7109375" style="18" customWidth="1"/>
    <col min="19" max="19" width="36" style="18" customWidth="1"/>
  </cols>
  <sheetData>
    <row r="1" spans="2:19" s="39" customFormat="1" ht="66.75" customHeight="1">
      <c r="B1" s="12"/>
      <c r="C1" s="12"/>
      <c r="D1" s="65" t="s">
        <v>426</v>
      </c>
      <c r="E1" s="12"/>
      <c r="F1" s="17"/>
      <c r="G1" s="17" t="s">
        <v>279</v>
      </c>
      <c r="H1" s="106">
        <v>0.25</v>
      </c>
      <c r="I1" s="106">
        <v>1.4</v>
      </c>
      <c r="J1" s="106">
        <v>0.95</v>
      </c>
      <c r="K1" s="17"/>
      <c r="L1" s="15"/>
      <c r="M1" s="122"/>
      <c r="N1" s="123" t="s">
        <v>282</v>
      </c>
      <c r="O1" s="124" t="s">
        <v>280</v>
      </c>
      <c r="R1" s="122" t="s">
        <v>427</v>
      </c>
      <c r="S1" s="122"/>
    </row>
    <row r="2" spans="2:19" s="7" customFormat="1" ht="64.5" customHeight="1">
      <c r="B2" s="12" t="s">
        <v>0</v>
      </c>
      <c r="C2" s="12" t="s">
        <v>1</v>
      </c>
      <c r="D2" s="12" t="s">
        <v>2</v>
      </c>
      <c r="E2" s="12" t="s">
        <v>3</v>
      </c>
      <c r="F2" s="17" t="s">
        <v>7</v>
      </c>
      <c r="G2" s="17" t="s">
        <v>8</v>
      </c>
      <c r="H2" s="12" t="s">
        <v>9</v>
      </c>
      <c r="I2" s="12" t="s">
        <v>10</v>
      </c>
      <c r="J2" s="12" t="s">
        <v>11</v>
      </c>
      <c r="K2" s="17" t="s">
        <v>115</v>
      </c>
      <c r="L2" s="15" t="s">
        <v>6</v>
      </c>
      <c r="M2" s="14" t="s">
        <v>12</v>
      </c>
      <c r="N2" s="14" t="s">
        <v>4</v>
      </c>
      <c r="O2" s="14" t="s">
        <v>5</v>
      </c>
      <c r="R2" s="14" t="s">
        <v>112</v>
      </c>
      <c r="S2" s="14" t="s">
        <v>124</v>
      </c>
    </row>
    <row r="3" spans="2:19" s="7" customFormat="1" ht="76.5" customHeight="1">
      <c r="B3" s="11" t="s">
        <v>260</v>
      </c>
      <c r="C3" s="24" t="s">
        <v>68</v>
      </c>
      <c r="D3" s="4" t="s">
        <v>345</v>
      </c>
      <c r="E3" s="4" t="s">
        <v>216</v>
      </c>
      <c r="F3" s="21">
        <v>500</v>
      </c>
      <c r="G3" s="21"/>
      <c r="H3" s="36">
        <v>40</v>
      </c>
      <c r="I3" s="38"/>
      <c r="J3" s="38">
        <v>0</v>
      </c>
      <c r="K3" s="34"/>
      <c r="L3" s="22">
        <f t="shared" ref="L3:L10" si="0">J3*38.9*$J$1+I3*25.9*$I$1+H3*277.8*$H$1+K3-G3</f>
        <v>2778</v>
      </c>
      <c r="M3" s="26">
        <f t="shared" ref="M3:M10" si="1">F3/L3</f>
        <v>0.17998560115190784</v>
      </c>
      <c r="N3" s="4" t="s">
        <v>215</v>
      </c>
      <c r="O3" s="115" t="s">
        <v>218</v>
      </c>
      <c r="P3" s="108"/>
      <c r="Q3" s="108"/>
      <c r="R3" s="4" t="s">
        <v>261</v>
      </c>
      <c r="S3" s="4"/>
    </row>
    <row r="4" spans="2:19" s="7" customFormat="1" ht="108.75" customHeight="1">
      <c r="B4" s="11" t="s">
        <v>199</v>
      </c>
      <c r="C4" s="24" t="s">
        <v>68</v>
      </c>
      <c r="D4" s="4" t="s">
        <v>346</v>
      </c>
      <c r="E4" s="4" t="s">
        <v>29</v>
      </c>
      <c r="F4" s="21">
        <v>12000</v>
      </c>
      <c r="G4" s="21"/>
      <c r="H4" s="36">
        <f>(8.8+4.5+1.8)*0.0036*6000/2*0.8</f>
        <v>130.46400000000003</v>
      </c>
      <c r="I4" s="38"/>
      <c r="J4" s="38">
        <v>0</v>
      </c>
      <c r="K4" s="34"/>
      <c r="L4" s="22">
        <f t="shared" si="0"/>
        <v>9060.7248000000018</v>
      </c>
      <c r="M4" s="26">
        <f t="shared" si="1"/>
        <v>1.3243973594695204</v>
      </c>
      <c r="N4" s="4" t="s">
        <v>201</v>
      </c>
      <c r="O4" s="4" t="s">
        <v>200</v>
      </c>
      <c r="P4" s="116"/>
      <c r="Q4" s="116"/>
      <c r="R4" s="4"/>
      <c r="S4" s="4"/>
    </row>
    <row r="5" spans="2:19" s="7" customFormat="1" ht="56.25" customHeight="1">
      <c r="B5" s="11" t="s">
        <v>262</v>
      </c>
      <c r="C5" s="24" t="s">
        <v>68</v>
      </c>
      <c r="D5" s="4" t="s">
        <v>69</v>
      </c>
      <c r="E5" s="4" t="s">
        <v>29</v>
      </c>
      <c r="F5" s="21">
        <f>60*(10+20+10)</f>
        <v>2400</v>
      </c>
      <c r="G5" s="21"/>
      <c r="H5" s="36">
        <v>30</v>
      </c>
      <c r="I5" s="38"/>
      <c r="J5" s="38">
        <v>0</v>
      </c>
      <c r="K5" s="34"/>
      <c r="L5" s="22">
        <f t="shared" si="0"/>
        <v>2083.5</v>
      </c>
      <c r="M5" s="26">
        <f t="shared" si="1"/>
        <v>1.1519078473722102</v>
      </c>
      <c r="N5" s="108"/>
      <c r="O5" s="2" t="s">
        <v>139</v>
      </c>
      <c r="P5" s="117"/>
      <c r="Q5" s="117"/>
      <c r="R5" s="4" t="s">
        <v>264</v>
      </c>
      <c r="S5" s="4" t="s">
        <v>138</v>
      </c>
    </row>
    <row r="6" spans="2:19" s="7" customFormat="1" ht="61.5" customHeight="1">
      <c r="B6" s="11" t="s">
        <v>202</v>
      </c>
      <c r="C6" s="24" t="s">
        <v>68</v>
      </c>
      <c r="D6" s="4" t="s">
        <v>203</v>
      </c>
      <c r="E6" s="4" t="s">
        <v>29</v>
      </c>
      <c r="F6" s="21">
        <v>5500</v>
      </c>
      <c r="G6" s="21"/>
      <c r="H6" s="29">
        <f>9.2*6000*0.0036*0.8/2</f>
        <v>79.488</v>
      </c>
      <c r="I6" s="38"/>
      <c r="J6" s="38">
        <v>0</v>
      </c>
      <c r="K6" s="34"/>
      <c r="L6" s="22">
        <f t="shared" si="0"/>
        <v>5520.4416000000001</v>
      </c>
      <c r="M6" s="26">
        <f t="shared" si="1"/>
        <v>0.99629710782557679</v>
      </c>
      <c r="N6" s="2" t="s">
        <v>347</v>
      </c>
      <c r="O6" s="4" t="s">
        <v>204</v>
      </c>
      <c r="P6" s="117"/>
      <c r="Q6" s="117"/>
      <c r="R6" s="4" t="s">
        <v>217</v>
      </c>
      <c r="S6" s="4" t="s">
        <v>205</v>
      </c>
    </row>
    <row r="7" spans="2:19" s="7" customFormat="1" ht="62.25" customHeight="1">
      <c r="B7" s="11" t="s">
        <v>260</v>
      </c>
      <c r="C7" s="24" t="s">
        <v>68</v>
      </c>
      <c r="D7" s="4" t="s">
        <v>345</v>
      </c>
      <c r="E7" s="4" t="s">
        <v>216</v>
      </c>
      <c r="F7" s="21">
        <v>500</v>
      </c>
      <c r="G7" s="21"/>
      <c r="H7" s="36">
        <v>40</v>
      </c>
      <c r="I7" s="38"/>
      <c r="J7" s="38">
        <v>0</v>
      </c>
      <c r="K7" s="34"/>
      <c r="L7" s="22">
        <f t="shared" si="0"/>
        <v>2778</v>
      </c>
      <c r="M7" s="26">
        <f t="shared" si="1"/>
        <v>0.17998560115190784</v>
      </c>
      <c r="N7" s="4" t="s">
        <v>215</v>
      </c>
      <c r="O7" s="115" t="s">
        <v>218</v>
      </c>
      <c r="P7" s="108"/>
      <c r="Q7" s="108"/>
      <c r="R7" s="4" t="s">
        <v>265</v>
      </c>
      <c r="S7" s="4"/>
    </row>
    <row r="8" spans="2:19" s="7" customFormat="1" ht="63" customHeight="1">
      <c r="B8" s="11" t="s">
        <v>58</v>
      </c>
      <c r="C8" s="24" t="s">
        <v>68</v>
      </c>
      <c r="D8" s="4" t="s">
        <v>388</v>
      </c>
      <c r="E8" s="4" t="s">
        <v>59</v>
      </c>
      <c r="F8" s="21">
        <v>27500</v>
      </c>
      <c r="G8" s="21"/>
      <c r="H8" s="36">
        <v>38</v>
      </c>
      <c r="I8" s="36"/>
      <c r="J8" s="36">
        <v>0</v>
      </c>
      <c r="K8" s="21"/>
      <c r="L8" s="22">
        <f t="shared" si="0"/>
        <v>2639.1</v>
      </c>
      <c r="M8" s="26">
        <f t="shared" si="1"/>
        <v>10.420219014057823</v>
      </c>
      <c r="N8" s="2" t="s">
        <v>389</v>
      </c>
      <c r="O8" s="62" t="s">
        <v>348</v>
      </c>
      <c r="P8" s="108"/>
      <c r="Q8" s="108"/>
      <c r="R8" s="4" t="s">
        <v>220</v>
      </c>
      <c r="S8" s="4" t="s">
        <v>213</v>
      </c>
    </row>
    <row r="9" spans="2:19" s="7" customFormat="1" ht="63" customHeight="1">
      <c r="B9" s="11" t="s">
        <v>97</v>
      </c>
      <c r="C9" s="4" t="s">
        <v>68</v>
      </c>
      <c r="D9" s="4" t="s">
        <v>349</v>
      </c>
      <c r="E9" s="4" t="s">
        <v>98</v>
      </c>
      <c r="F9" s="21">
        <v>27500</v>
      </c>
      <c r="G9" s="34"/>
      <c r="H9" s="35">
        <f>93000*0.0036</f>
        <v>334.8</v>
      </c>
      <c r="I9" s="38"/>
      <c r="J9" s="38">
        <v>0</v>
      </c>
      <c r="K9" s="34"/>
      <c r="L9" s="22">
        <f t="shared" si="0"/>
        <v>23251.86</v>
      </c>
      <c r="M9" s="26">
        <f t="shared" si="1"/>
        <v>1.1827010828381042</v>
      </c>
      <c r="N9" s="2" t="s">
        <v>350</v>
      </c>
      <c r="O9" s="109" t="s">
        <v>219</v>
      </c>
      <c r="P9" s="24"/>
      <c r="Q9" s="118"/>
      <c r="R9" s="4" t="s">
        <v>242</v>
      </c>
      <c r="S9" s="4" t="s">
        <v>213</v>
      </c>
    </row>
    <row r="10" spans="2:19" s="7" customFormat="1" ht="63" customHeight="1">
      <c r="B10" s="11" t="s">
        <v>262</v>
      </c>
      <c r="C10" s="4" t="s">
        <v>266</v>
      </c>
      <c r="D10" s="4" t="s">
        <v>69</v>
      </c>
      <c r="E10" s="4" t="s">
        <v>29</v>
      </c>
      <c r="F10" s="21">
        <v>250</v>
      </c>
      <c r="G10" s="21"/>
      <c r="H10" s="59">
        <f>180*0.0036</f>
        <v>0.64800000000000002</v>
      </c>
      <c r="I10" s="38"/>
      <c r="J10" s="38">
        <v>0</v>
      </c>
      <c r="K10" s="21"/>
      <c r="L10" s="22">
        <f t="shared" si="0"/>
        <v>45.003600000000006</v>
      </c>
      <c r="M10" s="54">
        <f t="shared" si="1"/>
        <v>5.5551111466638217</v>
      </c>
      <c r="N10" s="4"/>
      <c r="O10" s="2" t="s">
        <v>241</v>
      </c>
      <c r="P10" s="4"/>
      <c r="Q10" s="66"/>
      <c r="R10" s="4" t="s">
        <v>267</v>
      </c>
      <c r="S10" s="4" t="s">
        <v>138</v>
      </c>
    </row>
  </sheetData>
  <pageMargins left="0.70866141732283472" right="0.70866141732283472" top="0.74803149606299213" bottom="0.74803149606299213" header="0.31496062992125984" footer="0.31496062992125984"/>
  <pageSetup paperSize="9" scale="36" fitToHeight="3" orientation="landscape" horizontalDpi="300" verticalDpi="300" r:id="rId1"/>
</worksheet>
</file>

<file path=xl/worksheets/sheet7.xml><?xml version="1.0" encoding="utf-8"?>
<worksheet xmlns="http://schemas.openxmlformats.org/spreadsheetml/2006/main" xmlns:r="http://schemas.openxmlformats.org/officeDocument/2006/relationships">
  <sheetPr>
    <pageSetUpPr fitToPage="1"/>
  </sheetPr>
  <dimension ref="A1:S27"/>
  <sheetViews>
    <sheetView topLeftCell="G1" zoomScaleNormal="100" workbookViewId="0">
      <selection activeCell="B1" sqref="B1:M26"/>
    </sheetView>
  </sheetViews>
  <sheetFormatPr defaultRowHeight="15"/>
  <cols>
    <col min="2" max="2" width="22.140625" style="5" bestFit="1" customWidth="1"/>
    <col min="3" max="3" width="19.85546875" style="5" customWidth="1"/>
    <col min="4" max="4" width="48.85546875" style="37" customWidth="1"/>
    <col min="5" max="5" width="15.7109375" style="31" bestFit="1" customWidth="1"/>
    <col min="6" max="6" width="11.5703125" style="32" bestFit="1" customWidth="1"/>
    <col min="7" max="7" width="9.42578125" style="32" customWidth="1"/>
    <col min="8" max="8" width="13.28515625" style="51" customWidth="1"/>
    <col min="9" max="9" width="10.42578125" style="51" bestFit="1" customWidth="1"/>
    <col min="10" max="10" width="10.140625" style="51" bestFit="1" customWidth="1"/>
    <col min="11" max="11" width="11" style="58" customWidth="1"/>
    <col min="12" max="12" width="17" style="33" customWidth="1"/>
    <col min="13" max="13" width="10.7109375" style="16" bestFit="1" customWidth="1"/>
    <col min="14" max="14" width="36.42578125" style="18" customWidth="1"/>
    <col min="15" max="15" width="65.7109375" style="18" customWidth="1"/>
    <col min="16" max="16" width="3.5703125" customWidth="1"/>
    <col min="17" max="17" width="2.5703125" customWidth="1"/>
    <col min="18" max="18" width="49.7109375" style="18" customWidth="1"/>
    <col min="19" max="19" width="36" style="18" customWidth="1"/>
  </cols>
  <sheetData>
    <row r="1" spans="1:19" s="39" customFormat="1" ht="66.75" customHeight="1">
      <c r="B1" s="12"/>
      <c r="C1" s="12"/>
      <c r="D1" s="65" t="s">
        <v>426</v>
      </c>
      <c r="E1" s="12"/>
      <c r="F1" s="17"/>
      <c r="G1" s="17" t="s">
        <v>279</v>
      </c>
      <c r="H1" s="106">
        <v>0.25</v>
      </c>
      <c r="I1" s="106">
        <v>1.4</v>
      </c>
      <c r="J1" s="106">
        <v>0.95</v>
      </c>
      <c r="K1" s="17"/>
      <c r="L1" s="15"/>
      <c r="M1" s="122"/>
      <c r="N1" s="123" t="s">
        <v>282</v>
      </c>
      <c r="O1" s="124" t="s">
        <v>280</v>
      </c>
      <c r="R1" s="122" t="s">
        <v>427</v>
      </c>
      <c r="S1" s="122"/>
    </row>
    <row r="2" spans="1:19" s="7" customFormat="1" ht="64.5" customHeight="1">
      <c r="B2" s="12" t="s">
        <v>0</v>
      </c>
      <c r="C2" s="12" t="s">
        <v>1</v>
      </c>
      <c r="D2" s="12" t="s">
        <v>2</v>
      </c>
      <c r="E2" s="12" t="s">
        <v>3</v>
      </c>
      <c r="F2" s="17" t="s">
        <v>7</v>
      </c>
      <c r="G2" s="17" t="s">
        <v>8</v>
      </c>
      <c r="H2" s="12" t="s">
        <v>9</v>
      </c>
      <c r="I2" s="12" t="s">
        <v>10</v>
      </c>
      <c r="J2" s="12" t="s">
        <v>11</v>
      </c>
      <c r="K2" s="17" t="s">
        <v>115</v>
      </c>
      <c r="L2" s="15" t="s">
        <v>6</v>
      </c>
      <c r="M2" s="14" t="s">
        <v>12</v>
      </c>
      <c r="N2" s="14" t="s">
        <v>4</v>
      </c>
      <c r="O2" s="14" t="s">
        <v>5</v>
      </c>
      <c r="R2" s="14" t="s">
        <v>112</v>
      </c>
      <c r="S2" s="14" t="s">
        <v>124</v>
      </c>
    </row>
    <row r="3" spans="1:19" s="7" customFormat="1" ht="38.25">
      <c r="B3" s="11" t="s">
        <v>71</v>
      </c>
      <c r="C3" s="4" t="s">
        <v>73</v>
      </c>
      <c r="D3" s="4" t="s">
        <v>301</v>
      </c>
      <c r="E3" s="4" t="s">
        <v>72</v>
      </c>
      <c r="F3" s="21">
        <f>40000-20000</f>
        <v>20000</v>
      </c>
      <c r="G3" s="21">
        <v>250</v>
      </c>
      <c r="H3" s="36">
        <f>-41*250*0.0036</f>
        <v>-36.9</v>
      </c>
      <c r="I3" s="36"/>
      <c r="J3" s="29">
        <f>17*250/1000*25.7</f>
        <v>109.22499999999999</v>
      </c>
      <c r="K3" s="21">
        <v>1500</v>
      </c>
      <c r="L3" s="22">
        <f t="shared" ref="L3:L18" si="0">J3*38.9*$J$1+I3*25.9*$I$1+H3*277.8*$H$1+K3-G3</f>
        <v>2723.7048749999999</v>
      </c>
      <c r="M3" s="26">
        <f t="shared" ref="M3:M14" si="1">F3/L3</f>
        <v>7.3429394585197123</v>
      </c>
      <c r="N3" s="4" t="s">
        <v>122</v>
      </c>
      <c r="O3" s="4" t="s">
        <v>114</v>
      </c>
      <c r="P3" s="108"/>
      <c r="Q3" s="108"/>
      <c r="R3" s="4" t="s">
        <v>116</v>
      </c>
      <c r="S3" s="109" t="s">
        <v>125</v>
      </c>
    </row>
    <row r="4" spans="1:19" s="7" customFormat="1" ht="25.5">
      <c r="B4" s="11" t="s">
        <v>90</v>
      </c>
      <c r="C4" s="4" t="s">
        <v>73</v>
      </c>
      <c r="D4" s="4" t="s">
        <v>302</v>
      </c>
      <c r="E4" s="4" t="s">
        <v>91</v>
      </c>
      <c r="F4" s="21">
        <v>40000</v>
      </c>
      <c r="G4" s="34">
        <v>0</v>
      </c>
      <c r="H4" s="27">
        <f>20000*6*300*3600/1000000000</f>
        <v>129.6</v>
      </c>
      <c r="I4" s="27"/>
      <c r="J4" s="27"/>
      <c r="K4" s="34"/>
      <c r="L4" s="22">
        <f t="shared" si="0"/>
        <v>9000.7199999999993</v>
      </c>
      <c r="M4" s="99">
        <f t="shared" si="1"/>
        <v>4.444088917331058</v>
      </c>
      <c r="N4" s="4" t="s">
        <v>123</v>
      </c>
      <c r="O4" s="4" t="s">
        <v>111</v>
      </c>
      <c r="P4" s="108"/>
      <c r="Q4" s="108"/>
      <c r="R4" s="4" t="s">
        <v>113</v>
      </c>
      <c r="S4" s="4"/>
    </row>
    <row r="5" spans="1:19" s="7" customFormat="1" ht="38.25">
      <c r="B5" s="11" t="s">
        <v>233</v>
      </c>
      <c r="C5" s="4" t="s">
        <v>73</v>
      </c>
      <c r="D5" s="4" t="s">
        <v>312</v>
      </c>
      <c r="E5" s="4" t="s">
        <v>91</v>
      </c>
      <c r="F5" s="21">
        <v>390000</v>
      </c>
      <c r="G5" s="34">
        <v>20000</v>
      </c>
      <c r="H5" s="27">
        <v>1420</v>
      </c>
      <c r="I5" s="27"/>
      <c r="J5" s="27"/>
      <c r="K5" s="34"/>
      <c r="L5" s="22">
        <f t="shared" si="0"/>
        <v>78619</v>
      </c>
      <c r="M5" s="99">
        <f t="shared" si="1"/>
        <v>4.9606329258830559</v>
      </c>
      <c r="N5" s="4" t="s">
        <v>287</v>
      </c>
      <c r="O5" s="4" t="s">
        <v>288</v>
      </c>
      <c r="P5" s="108"/>
      <c r="Q5" s="108"/>
      <c r="R5" s="4" t="s">
        <v>289</v>
      </c>
      <c r="S5" s="4"/>
    </row>
    <row r="6" spans="1:19" s="7" customFormat="1" ht="66.75" customHeight="1">
      <c r="B6" s="11" t="s">
        <v>234</v>
      </c>
      <c r="C6" s="4" t="s">
        <v>73</v>
      </c>
      <c r="D6" s="4" t="s">
        <v>286</v>
      </c>
      <c r="E6" s="4" t="s">
        <v>91</v>
      </c>
      <c r="F6" s="21">
        <v>100000</v>
      </c>
      <c r="G6" s="34">
        <v>1000</v>
      </c>
      <c r="H6" s="27">
        <v>108</v>
      </c>
      <c r="I6" s="27"/>
      <c r="J6" s="27"/>
      <c r="K6" s="34"/>
      <c r="L6" s="22">
        <f t="shared" si="0"/>
        <v>6500.6</v>
      </c>
      <c r="M6" s="99">
        <f t="shared" si="1"/>
        <v>15.383195397347937</v>
      </c>
      <c r="N6" s="2" t="s">
        <v>413</v>
      </c>
      <c r="O6" s="4" t="s">
        <v>284</v>
      </c>
      <c r="P6" s="108"/>
      <c r="Q6" s="108"/>
      <c r="R6" s="4" t="s">
        <v>285</v>
      </c>
      <c r="S6" s="4" t="s">
        <v>283</v>
      </c>
    </row>
    <row r="7" spans="1:19" s="7" customFormat="1" ht="87" customHeight="1">
      <c r="B7" s="11" t="s">
        <v>19</v>
      </c>
      <c r="C7" s="4" t="s">
        <v>14</v>
      </c>
      <c r="D7" s="4" t="s">
        <v>20</v>
      </c>
      <c r="E7" s="4" t="s">
        <v>15</v>
      </c>
      <c r="F7" s="21">
        <v>8500</v>
      </c>
      <c r="G7" s="21"/>
      <c r="H7" s="36"/>
      <c r="I7" s="36"/>
      <c r="J7" s="36">
        <f>(3555*80%)*3%</f>
        <v>85.32</v>
      </c>
      <c r="K7" s="21"/>
      <c r="L7" s="22">
        <f t="shared" si="0"/>
        <v>3153.0005999999994</v>
      </c>
      <c r="M7" s="99">
        <f t="shared" si="1"/>
        <v>2.6958447137625035</v>
      </c>
      <c r="N7" s="2" t="s">
        <v>420</v>
      </c>
      <c r="O7" s="13"/>
      <c r="P7" s="108"/>
      <c r="Q7" s="108"/>
      <c r="R7" s="4" t="s">
        <v>414</v>
      </c>
      <c r="S7" s="4" t="s">
        <v>198</v>
      </c>
    </row>
    <row r="8" spans="1:19" s="7" customFormat="1" ht="78.75" customHeight="1">
      <c r="B8" s="11" t="s">
        <v>13</v>
      </c>
      <c r="C8" s="4" t="s">
        <v>14</v>
      </c>
      <c r="D8" s="4" t="s">
        <v>313</v>
      </c>
      <c r="E8" s="4" t="s">
        <v>15</v>
      </c>
      <c r="F8" s="21">
        <v>10500</v>
      </c>
      <c r="G8" s="21"/>
      <c r="H8" s="36"/>
      <c r="I8" s="36"/>
      <c r="J8" s="36">
        <f>(3555*80%)*5%</f>
        <v>142.20000000000002</v>
      </c>
      <c r="K8" s="21"/>
      <c r="L8" s="22">
        <f t="shared" si="0"/>
        <v>5255.0010000000002</v>
      </c>
      <c r="M8" s="99">
        <f t="shared" si="1"/>
        <v>1.9980966702004432</v>
      </c>
      <c r="N8" s="2" t="s">
        <v>420</v>
      </c>
      <c r="O8" s="4"/>
      <c r="P8" s="108"/>
      <c r="Q8" s="108"/>
      <c r="R8" s="4" t="s">
        <v>415</v>
      </c>
      <c r="S8" s="4" t="s">
        <v>198</v>
      </c>
    </row>
    <row r="9" spans="1:19" s="7" customFormat="1" ht="125.25" customHeight="1">
      <c r="B9" s="11" t="s">
        <v>16</v>
      </c>
      <c r="C9" s="4" t="s">
        <v>14</v>
      </c>
      <c r="D9" s="2" t="s">
        <v>428</v>
      </c>
      <c r="E9" s="4" t="s">
        <v>27</v>
      </c>
      <c r="F9" s="100">
        <v>12200</v>
      </c>
      <c r="G9" s="21"/>
      <c r="H9" s="36"/>
      <c r="I9" s="36"/>
      <c r="J9" s="36">
        <f>(3555*80%)*5%</f>
        <v>142.20000000000002</v>
      </c>
      <c r="K9" s="21"/>
      <c r="L9" s="22">
        <f t="shared" si="0"/>
        <v>5255.0010000000002</v>
      </c>
      <c r="M9" s="99">
        <f t="shared" si="1"/>
        <v>2.3215980358519435</v>
      </c>
      <c r="N9" s="2" t="s">
        <v>420</v>
      </c>
      <c r="O9" s="4"/>
      <c r="P9" s="108"/>
      <c r="Q9" s="108"/>
      <c r="R9" s="4" t="s">
        <v>416</v>
      </c>
      <c r="S9" s="4" t="s">
        <v>198</v>
      </c>
    </row>
    <row r="10" spans="1:19" s="7" customFormat="1" ht="94.5" customHeight="1">
      <c r="B10" s="11" t="s">
        <v>314</v>
      </c>
      <c r="C10" s="4" t="s">
        <v>14</v>
      </c>
      <c r="D10" s="4" t="s">
        <v>17</v>
      </c>
      <c r="E10" s="4" t="s">
        <v>27</v>
      </c>
      <c r="F10" s="21">
        <v>4500</v>
      </c>
      <c r="G10" s="21"/>
      <c r="H10" s="36"/>
      <c r="I10" s="36"/>
      <c r="J10" s="36">
        <f>(3555*80%)*2%</f>
        <v>56.88</v>
      </c>
      <c r="K10" s="21"/>
      <c r="L10" s="22">
        <f t="shared" si="0"/>
        <v>2102.0003999999999</v>
      </c>
      <c r="M10" s="99">
        <f t="shared" si="1"/>
        <v>2.1408178609290465</v>
      </c>
      <c r="N10" s="2" t="s">
        <v>420</v>
      </c>
      <c r="O10" s="4"/>
      <c r="P10" s="108"/>
      <c r="Q10" s="108"/>
      <c r="R10" s="4" t="s">
        <v>418</v>
      </c>
      <c r="S10" s="4"/>
    </row>
    <row r="11" spans="1:19" s="7" customFormat="1" ht="112.5" customHeight="1">
      <c r="B11" s="11" t="s">
        <v>18</v>
      </c>
      <c r="C11" s="4" t="s">
        <v>14</v>
      </c>
      <c r="D11" s="2" t="s">
        <v>417</v>
      </c>
      <c r="E11" s="4" t="s">
        <v>311</v>
      </c>
      <c r="F11" s="21">
        <v>3560</v>
      </c>
      <c r="G11" s="21"/>
      <c r="H11" s="36"/>
      <c r="I11" s="36"/>
      <c r="J11" s="36">
        <f>(3555*80%)*2%</f>
        <v>56.88</v>
      </c>
      <c r="K11" s="21"/>
      <c r="L11" s="22">
        <f t="shared" si="0"/>
        <v>2102.0003999999999</v>
      </c>
      <c r="M11" s="99">
        <f t="shared" si="1"/>
        <v>1.6936247966460902</v>
      </c>
      <c r="N11" s="2" t="s">
        <v>420</v>
      </c>
      <c r="O11" s="4"/>
      <c r="P11" s="108"/>
      <c r="Q11" s="108"/>
      <c r="R11" s="4" t="s">
        <v>419</v>
      </c>
      <c r="S11" s="4"/>
    </row>
    <row r="12" spans="1:19" s="19" customFormat="1" ht="61.5" customHeight="1">
      <c r="A12" s="8"/>
      <c r="B12" s="10" t="s">
        <v>96</v>
      </c>
      <c r="C12" s="2" t="s">
        <v>55</v>
      </c>
      <c r="D12" s="2" t="s">
        <v>386</v>
      </c>
      <c r="E12" s="2" t="s">
        <v>52</v>
      </c>
      <c r="F12" s="53"/>
      <c r="G12" s="53"/>
      <c r="H12" s="38"/>
      <c r="I12" s="38"/>
      <c r="J12" s="38"/>
      <c r="K12" s="53"/>
      <c r="L12" s="22">
        <f t="shared" si="0"/>
        <v>0</v>
      </c>
      <c r="M12" s="54" t="s">
        <v>174</v>
      </c>
      <c r="N12" s="2" t="s">
        <v>173</v>
      </c>
      <c r="O12" s="4"/>
      <c r="P12" s="113"/>
      <c r="Q12" s="113"/>
      <c r="R12" s="2" t="s">
        <v>176</v>
      </c>
      <c r="S12" s="2"/>
    </row>
    <row r="13" spans="1:19" s="9" customFormat="1" ht="82.5" customHeight="1">
      <c r="A13" s="7"/>
      <c r="B13" s="10" t="s">
        <v>51</v>
      </c>
      <c r="C13" s="2" t="s">
        <v>55</v>
      </c>
      <c r="D13" s="2" t="s">
        <v>411</v>
      </c>
      <c r="E13" s="2" t="s">
        <v>52</v>
      </c>
      <c r="F13" s="53">
        <v>25000</v>
      </c>
      <c r="G13" s="53"/>
      <c r="H13" s="38">
        <v>0</v>
      </c>
      <c r="I13" s="38"/>
      <c r="J13" s="38">
        <v>0</v>
      </c>
      <c r="K13" s="53">
        <f>50*0.25*10*365</f>
        <v>45625</v>
      </c>
      <c r="L13" s="22">
        <f t="shared" si="0"/>
        <v>45625</v>
      </c>
      <c r="M13" s="26">
        <f t="shared" si="1"/>
        <v>0.54794520547945202</v>
      </c>
      <c r="N13" s="2" t="s">
        <v>344</v>
      </c>
      <c r="O13" s="4" t="s">
        <v>175</v>
      </c>
      <c r="P13" s="114"/>
      <c r="Q13" s="114"/>
      <c r="R13" s="4"/>
      <c r="S13" s="2"/>
    </row>
    <row r="14" spans="1:19" s="7" customFormat="1" ht="38.25">
      <c r="B14" s="11" t="s">
        <v>49</v>
      </c>
      <c r="C14" s="4" t="s">
        <v>54</v>
      </c>
      <c r="D14" s="4" t="s">
        <v>387</v>
      </c>
      <c r="E14" s="4" t="s">
        <v>48</v>
      </c>
      <c r="F14" s="21">
        <v>7500</v>
      </c>
      <c r="G14" s="34"/>
      <c r="H14" s="27">
        <v>25.6</v>
      </c>
      <c r="I14" s="38"/>
      <c r="J14" s="38">
        <v>0</v>
      </c>
      <c r="K14" s="34"/>
      <c r="L14" s="22">
        <f t="shared" si="0"/>
        <v>1777.92</v>
      </c>
      <c r="M14" s="26">
        <f t="shared" si="1"/>
        <v>4.2184125269978399</v>
      </c>
      <c r="N14" s="2"/>
      <c r="O14" s="4"/>
      <c r="P14" s="108"/>
      <c r="Q14" s="108"/>
      <c r="R14" s="4" t="s">
        <v>217</v>
      </c>
      <c r="S14" s="4"/>
    </row>
    <row r="15" spans="1:19" s="7" customFormat="1" ht="78.75" customHeight="1">
      <c r="B15" s="11" t="s">
        <v>84</v>
      </c>
      <c r="C15" s="4" t="s">
        <v>93</v>
      </c>
      <c r="D15" s="4" t="s">
        <v>401</v>
      </c>
      <c r="E15" s="4" t="s">
        <v>85</v>
      </c>
      <c r="F15" s="21">
        <f>4*480+120</f>
        <v>2040</v>
      </c>
      <c r="G15" s="34"/>
      <c r="H15" s="27">
        <f>1600*0.0036+3*250*0.0036</f>
        <v>8.4599999999999991</v>
      </c>
      <c r="I15" s="27"/>
      <c r="J15" s="27"/>
      <c r="K15" s="34"/>
      <c r="L15" s="22">
        <f t="shared" si="0"/>
        <v>587.54699999999991</v>
      </c>
      <c r="M15" s="26">
        <f t="shared" ref="M15:M24" si="2">F15/L15</f>
        <v>3.4720626605190739</v>
      </c>
      <c r="N15" s="4" t="s">
        <v>423</v>
      </c>
      <c r="O15" s="4" t="s">
        <v>424</v>
      </c>
      <c r="P15" s="108"/>
      <c r="Q15" s="108"/>
      <c r="R15" s="4" t="s">
        <v>295</v>
      </c>
      <c r="S15" s="4"/>
    </row>
    <row r="16" spans="1:19" s="7" customFormat="1" ht="65.25" customHeight="1">
      <c r="B16" s="11" t="s">
        <v>43</v>
      </c>
      <c r="C16" s="4" t="s">
        <v>93</v>
      </c>
      <c r="D16" s="4" t="s">
        <v>309</v>
      </c>
      <c r="E16" s="4" t="s">
        <v>27</v>
      </c>
      <c r="F16" s="21">
        <v>600</v>
      </c>
      <c r="G16" s="34"/>
      <c r="H16" s="27">
        <v>8</v>
      </c>
      <c r="I16" s="27"/>
      <c r="J16" s="27"/>
      <c r="K16" s="34"/>
      <c r="L16" s="22">
        <f t="shared" si="0"/>
        <v>555.6</v>
      </c>
      <c r="M16" s="26">
        <f t="shared" si="2"/>
        <v>1.079913606911447</v>
      </c>
      <c r="N16" s="4" t="s">
        <v>366</v>
      </c>
      <c r="O16" s="4" t="s">
        <v>196</v>
      </c>
      <c r="P16" s="108"/>
      <c r="Q16" s="108"/>
      <c r="R16" s="4" t="s">
        <v>232</v>
      </c>
      <c r="S16" s="4" t="s">
        <v>143</v>
      </c>
    </row>
    <row r="17" spans="1:19" s="7" customFormat="1" ht="51">
      <c r="B17" s="90" t="s">
        <v>83</v>
      </c>
      <c r="C17" s="4" t="s">
        <v>93</v>
      </c>
      <c r="D17" s="28" t="s">
        <v>30</v>
      </c>
      <c r="E17" s="28" t="s">
        <v>31</v>
      </c>
      <c r="F17" s="55">
        <v>360</v>
      </c>
      <c r="G17" s="55"/>
      <c r="H17" s="43">
        <f>560*0.0036</f>
        <v>2.016</v>
      </c>
      <c r="I17" s="46"/>
      <c r="J17" s="46"/>
      <c r="K17" s="55"/>
      <c r="L17" s="22">
        <f t="shared" si="0"/>
        <v>140.0112</v>
      </c>
      <c r="M17" s="26">
        <f t="shared" si="2"/>
        <v>2.5712228735986833</v>
      </c>
      <c r="N17" s="4" t="s">
        <v>367</v>
      </c>
      <c r="O17" s="4" t="s">
        <v>368</v>
      </c>
      <c r="P17" s="108"/>
      <c r="Q17" s="108"/>
      <c r="R17" s="4" t="s">
        <v>369</v>
      </c>
      <c r="S17" s="4" t="s">
        <v>298</v>
      </c>
    </row>
    <row r="18" spans="1:19" s="7" customFormat="1" ht="38.25">
      <c r="B18" s="11" t="s">
        <v>106</v>
      </c>
      <c r="C18" s="4" t="s">
        <v>93</v>
      </c>
      <c r="D18" s="4" t="s">
        <v>77</v>
      </c>
      <c r="E18" s="4" t="s">
        <v>27</v>
      </c>
      <c r="F18" s="21">
        <v>1200</v>
      </c>
      <c r="G18" s="21"/>
      <c r="H18" s="59">
        <f>(8*36-4*24)*40*50/1000*0.0036</f>
        <v>1.3824000000000001</v>
      </c>
      <c r="I18" s="36"/>
      <c r="J18" s="36"/>
      <c r="K18" s="21"/>
      <c r="L18" s="22">
        <f t="shared" si="0"/>
        <v>96.007680000000008</v>
      </c>
      <c r="M18" s="26">
        <f t="shared" si="2"/>
        <v>12.4990000799936</v>
      </c>
      <c r="N18" s="4" t="s">
        <v>370</v>
      </c>
      <c r="O18" s="4" t="s">
        <v>371</v>
      </c>
      <c r="P18" s="108"/>
      <c r="Q18" s="108"/>
      <c r="R18" s="4"/>
      <c r="S18" s="4"/>
    </row>
    <row r="19" spans="1:19" s="7" customFormat="1" ht="25.5">
      <c r="B19" s="11" t="s">
        <v>70</v>
      </c>
      <c r="C19" s="24" t="s">
        <v>33</v>
      </c>
      <c r="D19" s="4" t="s">
        <v>310</v>
      </c>
      <c r="E19" s="4" t="s">
        <v>27</v>
      </c>
      <c r="F19" s="21"/>
      <c r="G19" s="21"/>
      <c r="H19" s="36"/>
      <c r="I19" s="36"/>
      <c r="J19" s="36"/>
      <c r="K19" s="21"/>
      <c r="L19" s="22"/>
      <c r="M19" s="26" t="s">
        <v>174</v>
      </c>
      <c r="N19" s="2" t="s">
        <v>402</v>
      </c>
      <c r="O19" s="4"/>
      <c r="P19" s="108"/>
      <c r="Q19" s="108"/>
      <c r="R19" s="4"/>
      <c r="S19" s="4"/>
    </row>
    <row r="20" spans="1:19" s="7" customFormat="1" ht="25.5">
      <c r="B20" s="90" t="s">
        <v>35</v>
      </c>
      <c r="C20" s="28" t="s">
        <v>33</v>
      </c>
      <c r="D20" s="28" t="s">
        <v>36</v>
      </c>
      <c r="E20" s="28" t="s">
        <v>27</v>
      </c>
      <c r="F20" s="55">
        <v>200</v>
      </c>
      <c r="G20" s="55"/>
      <c r="H20" s="47">
        <f>869*(3.6/1000)</f>
        <v>3.1284000000000001</v>
      </c>
      <c r="I20" s="46"/>
      <c r="J20" s="46"/>
      <c r="K20" s="55"/>
      <c r="L20" s="22">
        <f>J20*38.9*$J$1+I20*25.9*$I$1+H20*277.8*$H$1+K20-G20</f>
        <v>217.26738</v>
      </c>
      <c r="M20" s="26">
        <f t="shared" si="2"/>
        <v>0.92052474697306153</v>
      </c>
      <c r="N20" s="4"/>
      <c r="O20" s="4"/>
      <c r="P20" s="108"/>
      <c r="Q20" s="108"/>
      <c r="R20" s="109" t="s">
        <v>425</v>
      </c>
      <c r="S20" s="4"/>
    </row>
    <row r="21" spans="1:19" ht="90" customHeight="1">
      <c r="A21" s="7"/>
      <c r="B21" s="90" t="s">
        <v>32</v>
      </c>
      <c r="C21" s="28" t="s">
        <v>33</v>
      </c>
      <c r="D21" s="28" t="s">
        <v>34</v>
      </c>
      <c r="E21" s="28" t="s">
        <v>27</v>
      </c>
      <c r="F21" s="55">
        <v>2000</v>
      </c>
      <c r="G21" s="55"/>
      <c r="H21" s="46"/>
      <c r="I21" s="46">
        <f>2000*(38.6/1000)</f>
        <v>77.2</v>
      </c>
      <c r="J21" s="46"/>
      <c r="K21" s="55"/>
      <c r="L21" s="22">
        <f>J21*38.9*$J$1+I21*25.9*$I$1+H21*277.8*$H$1+K21-G21</f>
        <v>2799.2719999999999</v>
      </c>
      <c r="M21" s="26">
        <f t="shared" si="2"/>
        <v>0.71447147686970047</v>
      </c>
      <c r="N21" s="2"/>
      <c r="O21" s="4"/>
      <c r="P21" s="31"/>
      <c r="Q21" s="31"/>
      <c r="R21" s="109" t="s">
        <v>425</v>
      </c>
      <c r="S21" s="109"/>
    </row>
    <row r="22" spans="1:19" s="7" customFormat="1" ht="89.25">
      <c r="B22" s="10" t="s">
        <v>42</v>
      </c>
      <c r="C22" s="2" t="s">
        <v>53</v>
      </c>
      <c r="D22" s="2" t="s">
        <v>403</v>
      </c>
      <c r="E22" s="2" t="s">
        <v>27</v>
      </c>
      <c r="F22" s="53">
        <f>60*20</f>
        <v>1200</v>
      </c>
      <c r="G22" s="53"/>
      <c r="H22" s="49">
        <f>0.8*8.1*40*50*0.0036/2</f>
        <v>23.328000000000003</v>
      </c>
      <c r="I22" s="38"/>
      <c r="J22" s="38"/>
      <c r="K22" s="53"/>
      <c r="L22" s="22">
        <f>J22*38.9*$J$1+I22*25.9*$I$1+H22*277.8*$H$1+K22-G22</f>
        <v>1620.1296000000002</v>
      </c>
      <c r="M22" s="26">
        <f t="shared" si="2"/>
        <v>0.74068148622184293</v>
      </c>
      <c r="N22" s="2" t="s">
        <v>372</v>
      </c>
      <c r="O22" s="4" t="s">
        <v>214</v>
      </c>
      <c r="P22" s="108"/>
      <c r="Q22" s="108"/>
      <c r="R22" s="4" t="s">
        <v>272</v>
      </c>
      <c r="S22" s="4"/>
    </row>
    <row r="23" spans="1:19" s="7" customFormat="1" ht="63.75">
      <c r="B23" s="11" t="s">
        <v>45</v>
      </c>
      <c r="C23" s="4" t="s">
        <v>61</v>
      </c>
      <c r="D23" s="4" t="s">
        <v>404</v>
      </c>
      <c r="E23" s="4" t="s">
        <v>46</v>
      </c>
      <c r="F23" s="21">
        <v>400</v>
      </c>
      <c r="G23" s="34"/>
      <c r="H23" s="27">
        <f>1250*0.0036</f>
        <v>4.5</v>
      </c>
      <c r="I23" s="27"/>
      <c r="J23" s="27"/>
      <c r="K23" s="34"/>
      <c r="L23" s="22">
        <f>J23*38.9*$J$1+I23*25.9*$I$1+H23*277.8*$H$1+K23-G23</f>
        <v>312.52500000000003</v>
      </c>
      <c r="M23" s="26">
        <f t="shared" si="2"/>
        <v>1.2798976081913445</v>
      </c>
      <c r="N23" s="2" t="s">
        <v>373</v>
      </c>
      <c r="O23" s="4" t="s">
        <v>374</v>
      </c>
      <c r="P23" s="108"/>
      <c r="Q23" s="108"/>
      <c r="R23" s="4" t="s">
        <v>236</v>
      </c>
      <c r="S23" s="4"/>
    </row>
    <row r="24" spans="1:19" s="7" customFormat="1" ht="51">
      <c r="B24" s="11" t="s">
        <v>63</v>
      </c>
      <c r="C24" s="4" t="s">
        <v>64</v>
      </c>
      <c r="D24" s="2" t="s">
        <v>405</v>
      </c>
      <c r="E24" s="4" t="s">
        <v>27</v>
      </c>
      <c r="F24" s="21">
        <v>11000</v>
      </c>
      <c r="G24" s="34"/>
      <c r="H24" s="27">
        <f>6000*0.0036</f>
        <v>21.599999999999998</v>
      </c>
      <c r="I24" s="27"/>
      <c r="J24" s="27"/>
      <c r="K24" s="34"/>
      <c r="L24" s="22">
        <f>J24*38.9*$J$1+I24*25.9*$I$1+H24*277.8*$H$1+K24-G24</f>
        <v>1500.12</v>
      </c>
      <c r="M24" s="26">
        <f t="shared" si="2"/>
        <v>7.3327467135962463</v>
      </c>
      <c r="N24" s="2" t="s">
        <v>235</v>
      </c>
      <c r="O24" s="4" t="s">
        <v>237</v>
      </c>
      <c r="P24" s="108"/>
      <c r="Q24" s="108"/>
      <c r="R24" s="109" t="s">
        <v>375</v>
      </c>
      <c r="S24" s="4"/>
    </row>
    <row r="25" spans="1:19" s="7" customFormat="1" ht="85.5" customHeight="1">
      <c r="B25" s="11" t="s">
        <v>92</v>
      </c>
      <c r="C25" s="4" t="s">
        <v>64</v>
      </c>
      <c r="D25" s="2" t="s">
        <v>406</v>
      </c>
      <c r="E25" s="4" t="s">
        <v>91</v>
      </c>
      <c r="F25" s="21"/>
      <c r="G25" s="34"/>
      <c r="H25" s="27"/>
      <c r="I25" s="27"/>
      <c r="J25" s="27"/>
      <c r="K25" s="34"/>
      <c r="L25" s="22"/>
      <c r="M25" s="26" t="s">
        <v>174</v>
      </c>
      <c r="N25" s="4" t="s">
        <v>407</v>
      </c>
      <c r="O25" s="4"/>
      <c r="P25" s="108"/>
      <c r="Q25" s="108"/>
      <c r="R25" s="108"/>
      <c r="S25" s="4"/>
    </row>
    <row r="26" spans="1:19" ht="62.25" customHeight="1">
      <c r="A26" s="7"/>
      <c r="B26" s="60" t="s">
        <v>21</v>
      </c>
      <c r="C26" s="42" t="s">
        <v>281</v>
      </c>
      <c r="D26" s="42" t="s">
        <v>408</v>
      </c>
      <c r="E26" s="61" t="s">
        <v>277</v>
      </c>
      <c r="F26" s="57">
        <v>50000</v>
      </c>
      <c r="G26" s="103"/>
      <c r="H26" s="50">
        <v>281</v>
      </c>
      <c r="I26" s="48"/>
      <c r="J26" s="48"/>
      <c r="K26" s="56"/>
      <c r="L26" s="22">
        <f>J26*38.9*$J$1+I26*25.9*$I$1+H26*277.8*$H$1+K26-G26</f>
        <v>19515.45</v>
      </c>
      <c r="M26" s="104">
        <f>F26/L26</f>
        <v>2.5620726142620334</v>
      </c>
      <c r="N26" s="121" t="s">
        <v>376</v>
      </c>
      <c r="O26" s="109" t="s">
        <v>278</v>
      </c>
      <c r="P26" s="31"/>
      <c r="Q26" s="31"/>
      <c r="R26" s="109"/>
      <c r="S26" s="109"/>
    </row>
    <row r="27" spans="1:19">
      <c r="A27" s="7"/>
      <c r="B27" s="11"/>
      <c r="C27" s="4"/>
      <c r="D27" s="4"/>
      <c r="E27" s="4"/>
      <c r="F27" s="57"/>
      <c r="G27" s="57"/>
      <c r="H27" s="50"/>
      <c r="I27" s="50"/>
      <c r="J27" s="50"/>
      <c r="K27" s="57"/>
      <c r="L27" s="105"/>
      <c r="M27" s="26"/>
      <c r="N27" s="2"/>
      <c r="O27" s="4"/>
      <c r="P27" s="31"/>
      <c r="Q27" s="31"/>
      <c r="R27" s="121"/>
      <c r="S27" s="121"/>
    </row>
  </sheetData>
  <pageMargins left="0.70866141732283472" right="0.70866141732283472" top="0.74803149606299213" bottom="0.74803149606299213" header="0.31496062992125984" footer="0.31496062992125984"/>
  <pageSetup paperSize="9" scale="36" fitToHeight="3" orientation="landscape" horizontalDpi="300" verticalDpi="300" r:id="rId1"/>
</worksheet>
</file>

<file path=xl/worksheets/sheet8.xml><?xml version="1.0" encoding="utf-8"?>
<worksheet xmlns="http://schemas.openxmlformats.org/spreadsheetml/2006/main" xmlns:r="http://schemas.openxmlformats.org/officeDocument/2006/relationships">
  <dimension ref="A1:Q13"/>
  <sheetViews>
    <sheetView tabSelected="1" zoomScale="76" zoomScaleNormal="76" workbookViewId="0">
      <selection activeCell="I1" sqref="I1"/>
    </sheetView>
  </sheetViews>
  <sheetFormatPr defaultRowHeight="15"/>
  <cols>
    <col min="1" max="1" width="5.7109375" customWidth="1"/>
    <col min="2" max="2" width="27.42578125" customWidth="1"/>
    <col min="3" max="3" width="18.28515625" customWidth="1"/>
    <col min="4" max="4" width="30.28515625" customWidth="1"/>
    <col min="5" max="5" width="14.140625" customWidth="1"/>
    <col min="6" max="6" width="11" customWidth="1"/>
    <col min="8" max="8" width="11.7109375" customWidth="1"/>
    <col min="11" max="11" width="10.85546875" customWidth="1"/>
    <col min="12" max="12" width="31.42578125" customWidth="1"/>
    <col min="13" max="13" width="38.28515625" customWidth="1"/>
    <col min="14" max="14" width="40.28515625" customWidth="1"/>
    <col min="15" max="15" width="43.5703125" customWidth="1"/>
  </cols>
  <sheetData>
    <row r="1" spans="1:17" ht="18.75">
      <c r="B1" s="87" t="s">
        <v>291</v>
      </c>
    </row>
    <row r="3" spans="1:17" ht="38.25">
      <c r="A3" s="67"/>
      <c r="B3" s="68" t="s">
        <v>0</v>
      </c>
      <c r="C3" s="68" t="s">
        <v>1</v>
      </c>
      <c r="D3" s="68" t="s">
        <v>2</v>
      </c>
      <c r="E3" s="68" t="s">
        <v>3</v>
      </c>
      <c r="F3" s="70" t="s">
        <v>7</v>
      </c>
      <c r="G3" s="70" t="s">
        <v>8</v>
      </c>
      <c r="H3" s="68" t="s">
        <v>9</v>
      </c>
      <c r="I3" s="70" t="s">
        <v>115</v>
      </c>
      <c r="J3" s="71" t="s">
        <v>6</v>
      </c>
      <c r="K3" s="68" t="s">
        <v>12</v>
      </c>
      <c r="L3" s="68" t="s">
        <v>4</v>
      </c>
      <c r="M3" s="68" t="s">
        <v>5</v>
      </c>
      <c r="N3" s="68" t="s">
        <v>112</v>
      </c>
      <c r="O3" s="68" t="s">
        <v>124</v>
      </c>
    </row>
    <row r="4" spans="1:17" s="69" customFormat="1" ht="51.75" customHeight="1">
      <c r="B4" s="85" t="s">
        <v>128</v>
      </c>
      <c r="C4" s="78" t="s">
        <v>60</v>
      </c>
      <c r="D4" s="78" t="s">
        <v>127</v>
      </c>
      <c r="E4" s="72" t="s">
        <v>27</v>
      </c>
      <c r="F4" s="73">
        <v>3900</v>
      </c>
      <c r="G4" s="74"/>
      <c r="H4" s="75">
        <f>1000*156*0.0036/2</f>
        <v>280.8</v>
      </c>
      <c r="I4" s="74">
        <v>0</v>
      </c>
      <c r="J4" s="76">
        <f>H4*69.4</f>
        <v>19487.520000000004</v>
      </c>
      <c r="K4" s="77">
        <f t="shared" ref="K4:K13" si="0">F4/J4</f>
        <v>0.20012808197246235</v>
      </c>
      <c r="L4" s="78" t="s">
        <v>129</v>
      </c>
      <c r="M4" s="78" t="s">
        <v>255</v>
      </c>
      <c r="N4" s="78" t="s">
        <v>231</v>
      </c>
      <c r="O4" s="78"/>
    </row>
    <row r="5" spans="1:17" s="69" customFormat="1" ht="60">
      <c r="B5" s="86" t="s">
        <v>149</v>
      </c>
      <c r="C5" s="78" t="s">
        <v>60</v>
      </c>
      <c r="D5" s="79" t="s">
        <v>28</v>
      </c>
      <c r="E5" s="79" t="s">
        <v>29</v>
      </c>
      <c r="F5" s="80">
        <v>388</v>
      </c>
      <c r="G5" s="81"/>
      <c r="H5" s="82">
        <v>9.6</v>
      </c>
      <c r="I5" s="81">
        <v>0</v>
      </c>
      <c r="J5" s="76">
        <f t="shared" ref="J5:J13" si="1">H5*69.4</f>
        <v>666.24</v>
      </c>
      <c r="K5" s="77">
        <f t="shared" si="0"/>
        <v>0.5823727185398655</v>
      </c>
      <c r="L5" s="78" t="s">
        <v>152</v>
      </c>
      <c r="M5" s="78" t="s">
        <v>256</v>
      </c>
      <c r="N5" s="78" t="s">
        <v>225</v>
      </c>
      <c r="O5" s="78" t="s">
        <v>153</v>
      </c>
    </row>
    <row r="6" spans="1:17" s="69" customFormat="1" ht="60">
      <c r="B6" s="85" t="s">
        <v>184</v>
      </c>
      <c r="C6" s="78" t="s">
        <v>60</v>
      </c>
      <c r="D6" s="78" t="s">
        <v>409</v>
      </c>
      <c r="E6" s="78" t="s">
        <v>38</v>
      </c>
      <c r="F6" s="73">
        <v>400</v>
      </c>
      <c r="G6" s="73"/>
      <c r="H6" s="83">
        <v>7.8</v>
      </c>
      <c r="I6" s="73">
        <v>0</v>
      </c>
      <c r="J6" s="76">
        <f t="shared" si="1"/>
        <v>541.32000000000005</v>
      </c>
      <c r="K6" s="77">
        <f t="shared" si="0"/>
        <v>0.73893445651370715</v>
      </c>
      <c r="L6" s="78" t="s">
        <v>186</v>
      </c>
      <c r="M6" s="78" t="s">
        <v>188</v>
      </c>
      <c r="N6" s="78" t="s">
        <v>137</v>
      </c>
      <c r="O6" s="78"/>
    </row>
    <row r="7" spans="1:17" s="69" customFormat="1" ht="60">
      <c r="B7" s="85" t="s">
        <v>101</v>
      </c>
      <c r="C7" s="78" t="s">
        <v>60</v>
      </c>
      <c r="D7" s="78" t="s">
        <v>102</v>
      </c>
      <c r="E7" s="78" t="s">
        <v>162</v>
      </c>
      <c r="F7" s="74">
        <v>5000</v>
      </c>
      <c r="G7" s="74"/>
      <c r="H7" s="84">
        <f>25*150/1000*250-15*150/1000*250</f>
        <v>375</v>
      </c>
      <c r="I7" s="74">
        <f>3*150*27.8*250/1000</f>
        <v>3127.5</v>
      </c>
      <c r="J7" s="76">
        <f t="shared" si="1"/>
        <v>26025.000000000004</v>
      </c>
      <c r="K7" s="77">
        <f t="shared" si="0"/>
        <v>0.19212295869356386</v>
      </c>
      <c r="L7" s="78" t="s">
        <v>165</v>
      </c>
      <c r="M7" s="78" t="s">
        <v>166</v>
      </c>
      <c r="N7" s="78" t="s">
        <v>163</v>
      </c>
      <c r="O7" s="78"/>
    </row>
    <row r="8" spans="1:17" s="69" customFormat="1" ht="60">
      <c r="B8" s="85" t="s">
        <v>202</v>
      </c>
      <c r="C8" s="75" t="s">
        <v>68</v>
      </c>
      <c r="D8" s="78" t="s">
        <v>203</v>
      </c>
      <c r="E8" s="78" t="s">
        <v>29</v>
      </c>
      <c r="F8" s="73">
        <v>5500</v>
      </c>
      <c r="G8" s="73"/>
      <c r="H8" s="83">
        <f>9.2*6000*0.0036*0.8/2</f>
        <v>79.488</v>
      </c>
      <c r="I8" s="74">
        <v>0</v>
      </c>
      <c r="J8" s="76">
        <f t="shared" si="1"/>
        <v>5516.4672</v>
      </c>
      <c r="K8" s="77">
        <f t="shared" si="0"/>
        <v>0.99701490113092672</v>
      </c>
      <c r="L8" s="72" t="s">
        <v>263</v>
      </c>
      <c r="M8" s="78" t="s">
        <v>290</v>
      </c>
      <c r="N8" s="78" t="s">
        <v>217</v>
      </c>
      <c r="O8" s="78" t="s">
        <v>205</v>
      </c>
    </row>
    <row r="9" spans="1:17" s="69" customFormat="1" ht="69" customHeight="1">
      <c r="B9" s="85" t="s">
        <v>76</v>
      </c>
      <c r="C9" s="78" t="s">
        <v>25</v>
      </c>
      <c r="D9" s="78" t="s">
        <v>244</v>
      </c>
      <c r="E9" s="78" t="s">
        <v>27</v>
      </c>
      <c r="F9" s="73">
        <v>2000</v>
      </c>
      <c r="G9" s="73"/>
      <c r="H9" s="78">
        <f>4500*0.0036</f>
        <v>16.2</v>
      </c>
      <c r="I9" s="73"/>
      <c r="J9" s="76">
        <f t="shared" si="1"/>
        <v>1124.28</v>
      </c>
      <c r="K9" s="77">
        <f t="shared" si="0"/>
        <v>1.7789162841996655</v>
      </c>
      <c r="L9" s="78" t="s">
        <v>245</v>
      </c>
      <c r="M9" s="78" t="s">
        <v>246</v>
      </c>
      <c r="N9" s="78" t="s">
        <v>243</v>
      </c>
      <c r="O9" s="78"/>
    </row>
    <row r="10" spans="1:17" s="16" customFormat="1" ht="105">
      <c r="B10" s="11" t="s">
        <v>82</v>
      </c>
      <c r="C10" s="88" t="s">
        <v>25</v>
      </c>
      <c r="D10" s="4" t="s">
        <v>292</v>
      </c>
      <c r="E10" s="4" t="s">
        <v>15</v>
      </c>
      <c r="F10" s="20">
        <v>7700</v>
      </c>
      <c r="G10" s="20"/>
      <c r="H10" s="89">
        <f>11935*0.0036</f>
        <v>42.966000000000001</v>
      </c>
      <c r="I10" s="36">
        <v>0</v>
      </c>
      <c r="J10" s="76">
        <f>H10*69.4</f>
        <v>2981.8404000000005</v>
      </c>
      <c r="K10" s="77">
        <f t="shared" si="0"/>
        <v>2.5822978319027401</v>
      </c>
      <c r="L10" s="40" t="s">
        <v>294</v>
      </c>
      <c r="M10" s="40" t="s">
        <v>191</v>
      </c>
      <c r="N10" s="41" t="s">
        <v>293</v>
      </c>
      <c r="O10" s="41" t="s">
        <v>190</v>
      </c>
      <c r="P10" s="30"/>
      <c r="Q10" s="30"/>
    </row>
    <row r="11" spans="1:17" s="69" customFormat="1" ht="63.75">
      <c r="B11" s="85" t="s">
        <v>84</v>
      </c>
      <c r="C11" s="78" t="s">
        <v>93</v>
      </c>
      <c r="D11" s="78" t="s">
        <v>410</v>
      </c>
      <c r="E11" s="78" t="s">
        <v>85</v>
      </c>
      <c r="F11" s="73">
        <f>4*480+120</f>
        <v>2040</v>
      </c>
      <c r="G11" s="74"/>
      <c r="H11" s="75">
        <f>1600*0.0036+3*250*0.0036</f>
        <v>8.4599999999999991</v>
      </c>
      <c r="I11" s="74"/>
      <c r="J11" s="76">
        <f t="shared" si="1"/>
        <v>587.12400000000002</v>
      </c>
      <c r="K11" s="77">
        <f t="shared" si="0"/>
        <v>3.4745641465857298</v>
      </c>
      <c r="L11" s="78" t="s">
        <v>297</v>
      </c>
      <c r="M11" s="78" t="s">
        <v>296</v>
      </c>
      <c r="N11" s="92" t="s">
        <v>295</v>
      </c>
      <c r="O11" s="78"/>
    </row>
    <row r="12" spans="1:17" s="69" customFormat="1" ht="63.75">
      <c r="B12" s="6" t="s">
        <v>43</v>
      </c>
      <c r="C12" s="88" t="s">
        <v>93</v>
      </c>
      <c r="D12" s="3" t="s">
        <v>44</v>
      </c>
      <c r="E12" s="4" t="s">
        <v>27</v>
      </c>
      <c r="F12" s="20">
        <v>360</v>
      </c>
      <c r="G12" s="23"/>
      <c r="H12" s="91">
        <f>500*0.0036</f>
        <v>1.8</v>
      </c>
      <c r="I12" s="27"/>
      <c r="J12" s="76">
        <f t="shared" si="1"/>
        <v>124.92000000000002</v>
      </c>
      <c r="K12" s="77">
        <f t="shared" si="0"/>
        <v>2.8818443804034577</v>
      </c>
      <c r="L12" s="42" t="s">
        <v>177</v>
      </c>
      <c r="M12" s="42" t="s">
        <v>299</v>
      </c>
      <c r="O12" s="94"/>
    </row>
    <row r="13" spans="1:17" s="69" customFormat="1" ht="72">
      <c r="B13" s="85" t="s">
        <v>45</v>
      </c>
      <c r="C13" s="78" t="s">
        <v>61</v>
      </c>
      <c r="D13" s="78" t="s">
        <v>65</v>
      </c>
      <c r="E13" s="78" t="s">
        <v>46</v>
      </c>
      <c r="F13" s="73">
        <v>400</v>
      </c>
      <c r="G13" s="74"/>
      <c r="H13" s="75">
        <f>1250*0.0036</f>
        <v>4.5</v>
      </c>
      <c r="I13" s="74">
        <v>0</v>
      </c>
      <c r="J13" s="76">
        <f t="shared" si="1"/>
        <v>312.3</v>
      </c>
      <c r="K13" s="77">
        <f t="shared" si="0"/>
        <v>1.2808197246237591</v>
      </c>
      <c r="L13" s="72" t="s">
        <v>300</v>
      </c>
      <c r="M13" s="78" t="s">
        <v>210</v>
      </c>
      <c r="N13" s="93" t="s">
        <v>236</v>
      </c>
      <c r="O13" s="7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Introduction</vt:lpstr>
      <vt:lpstr>Full Calculations</vt:lpstr>
      <vt:lpstr>Chillers</vt:lpstr>
      <vt:lpstr>Cool stores</vt:lpstr>
      <vt:lpstr>Irrigation</vt:lpstr>
      <vt:lpstr>Hydro coolers</vt:lpstr>
      <vt:lpstr>Other operations</vt:lpstr>
      <vt:lpstr>Top Ten</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chowarth</cp:lastModifiedBy>
  <cp:lastPrinted>2014-12-05T09:40:04Z</cp:lastPrinted>
  <dcterms:created xsi:type="dcterms:W3CDTF">2013-12-15T23:02:55Z</dcterms:created>
  <dcterms:modified xsi:type="dcterms:W3CDTF">2015-01-13T00:21:44Z</dcterms:modified>
</cp:coreProperties>
</file>